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6830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'Sheet1'!$B$1:$J$287</definedName>
    <definedName name="_xlnm.Print_Titles" localSheetId="0">'Sheet1'!$B:$B,'Sheet1'!$13:$17</definedName>
  </definedNames>
  <calcPr fullCalcOnLoad="1"/>
</workbook>
</file>

<file path=xl/sharedStrings.xml><?xml version="1.0" encoding="utf-8"?>
<sst xmlns="http://schemas.openxmlformats.org/spreadsheetml/2006/main" count="990" uniqueCount="505">
  <si>
    <t>Energy Information Administration</t>
  </si>
  <si>
    <t xml:space="preserve">Next Update: When updated proved reserve estimates become available. </t>
  </si>
  <si>
    <t>Table Notes and Sources</t>
  </si>
  <si>
    <t>(Important Note on Sources of Foreign Reserve Estimates)</t>
  </si>
  <si>
    <r>
      <t>World Proved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0"/>
      </rPr>
      <t xml:space="preserve"> Reserves of Oil and Natural Gas, Most Recent Estimates</t>
    </r>
  </si>
  <si>
    <t>Oil</t>
  </si>
  <si>
    <t>Natural Gas</t>
  </si>
  <si>
    <r>
      <t xml:space="preserve"> </t>
    </r>
    <r>
      <rPr>
        <sz val="10"/>
        <color indexed="8"/>
        <rFont val="Arial"/>
        <family val="2"/>
      </rPr>
      <t>(Billion Barrels)</t>
    </r>
  </si>
  <si>
    <t>(Trillion Cubic Feet)</t>
  </si>
  <si>
    <t>Country/Region</t>
  </si>
  <si>
    <r>
      <t>BP Statistical Review</t>
    </r>
    <r>
      <rPr>
        <b/>
        <vertAlign val="superscript"/>
        <sz val="10"/>
        <color indexed="8"/>
        <rFont val="Arial"/>
        <family val="2"/>
      </rPr>
      <t>2</t>
    </r>
  </si>
  <si>
    <r>
      <t>Oil &amp; Gas Journal</t>
    </r>
    <r>
      <rPr>
        <b/>
        <vertAlign val="superscript"/>
        <sz val="10"/>
        <color indexed="8"/>
        <rFont val="Arial"/>
        <family val="2"/>
      </rPr>
      <t>3</t>
    </r>
  </si>
  <si>
    <r>
      <t>World Oil</t>
    </r>
    <r>
      <rPr>
        <b/>
        <vertAlign val="superscript"/>
        <sz val="10"/>
        <color indexed="8"/>
        <rFont val="Arial"/>
        <family val="2"/>
      </rPr>
      <t>4</t>
    </r>
  </si>
  <si>
    <r>
      <t>CEDIGAZ</t>
    </r>
    <r>
      <rPr>
        <b/>
        <vertAlign val="superscript"/>
        <sz val="10"/>
        <color indexed="8"/>
        <rFont val="Arial"/>
        <family val="2"/>
      </rPr>
      <t>5</t>
    </r>
  </si>
  <si>
    <t>Region</t>
  </si>
  <si>
    <t>Fipscd</t>
  </si>
  <si>
    <t>January 1, 2005</t>
  </si>
  <si>
    <t>North America</t>
  </si>
  <si>
    <t>Bermuda</t>
  </si>
  <si>
    <t>BD</t>
  </si>
  <si>
    <t>Canada (See footnotes 2-4.)</t>
  </si>
  <si>
    <t>CA</t>
  </si>
  <si>
    <t>Greenland</t>
  </si>
  <si>
    <t>GL</t>
  </si>
  <si>
    <t>Mexico</t>
  </si>
  <si>
    <t>MX</t>
  </si>
  <si>
    <t>Saint Pierre and Miquelon</t>
  </si>
  <si>
    <t>SB</t>
  </si>
  <si>
    <t>United States (See footnotes 2-5.)</t>
  </si>
  <si>
    <t>US</t>
  </si>
  <si>
    <t>r1</t>
  </si>
  <si>
    <t>Central &amp; South America</t>
  </si>
  <si>
    <t>Antarctica</t>
  </si>
  <si>
    <t>AY</t>
  </si>
  <si>
    <t>Antigua and Barbuda</t>
  </si>
  <si>
    <t>AC</t>
  </si>
  <si>
    <t>Argentina</t>
  </si>
  <si>
    <t>AR</t>
  </si>
  <si>
    <t>Aruba</t>
  </si>
  <si>
    <t>AA</t>
  </si>
  <si>
    <t>Bahamas, The</t>
  </si>
  <si>
    <t>BF</t>
  </si>
  <si>
    <t>Barbados</t>
  </si>
  <si>
    <t>BB</t>
  </si>
  <si>
    <t>Not Separately Reported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</si>
  <si>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</si>
  <si>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</si>
  <si>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</si>
  <si>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</si>
  <si>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</si>
  <si>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</si>
  <si>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</si>
  <si>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</si>
  <si>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</si>
  <si>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</si>
  <si>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</si>
  <si>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</si>
  <si>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</si>
  <si>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</si>
  <si>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</si>
  <si>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</si>
  <si>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</si>
  <si>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</si>
  <si>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</si>
  <si>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</si>
  <si>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</si>
  <si>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</si>
  <si>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</si>
  <si>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</si>
  <si>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Falkland Islands</t>
  </si>
  <si>
    <t>FK</t>
  </si>
  <si>
    <t>French Guiana</t>
  </si>
  <si>
    <t>FG</t>
  </si>
  <si>
    <t>Grenada</t>
  </si>
  <si>
    <t>GJ</t>
  </si>
  <si>
    <t>Guadeloupe</t>
  </si>
  <si>
    <t>GP</t>
  </si>
  <si>
    <t>Guatemala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</si>
  <si>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</si>
  <si>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</si>
  <si>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</si>
  <si>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</si>
  <si>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</si>
  <si>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</si>
  <si>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</si>
  <si>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</si>
  <si>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</si>
  <si>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</si>
  <si>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</si>
  <si>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</si>
  <si>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</si>
  <si>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</si>
  <si>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</si>
  <si>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</si>
  <si>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</si>
  <si>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</si>
  <si>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</si>
  <si>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</si>
  <si>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</si>
  <si>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</si>
  <si>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</si>
  <si>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</si>
  <si>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</si>
  <si>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</si>
  <si>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</si>
  <si>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</si>
  <si>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</si>
  <si>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</si>
  <si>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</si>
  <si>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</si>
  <si>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</si>
  <si>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</si>
  <si>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</si>
  <si>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</si>
  <si>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</si>
  <si>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</si>
  <si>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</si>
  <si>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</si>
  <si>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</si>
  <si>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</si>
  <si>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</si>
  <si>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</si>
  <si>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</si>
  <si>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Other-Country Not Specified</t>
  </si>
  <si>
    <t>Not Applicable</t>
  </si>
  <si>
    <t>r2</t>
  </si>
  <si>
    <t>Western Europe</t>
  </si>
  <si>
    <t>Austria</t>
  </si>
  <si>
    <t>AU</t>
  </si>
  <si>
    <t>Belgium</t>
  </si>
  <si>
    <t>BE</t>
  </si>
  <si>
    <t>Bosnia and Herzegovina</t>
  </si>
  <si>
    <t>BK</t>
  </si>
  <si>
    <t>Croatia</t>
  </si>
  <si>
    <t>HR</t>
  </si>
  <si>
    <t>Denmark</t>
  </si>
  <si>
    <t>DA</t>
  </si>
  <si>
    <t>Faroe Islands</t>
  </si>
  <si>
    <t>FO</t>
  </si>
  <si>
    <t>Finland</t>
  </si>
  <si>
    <t>FI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</si>
  <si>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</si>
  <si>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</si>
  <si>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</si>
  <si>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</si>
  <si>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</si>
  <si>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</si>
  <si>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</si>
  <si>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</si>
  <si>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</si>
  <si>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</si>
  <si>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</si>
  <si>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</si>
  <si>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</si>
  <si>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</si>
  <si>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</si>
  <si>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</si>
  <si>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</si>
  <si>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</si>
  <si>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</si>
  <si>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</si>
  <si>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</si>
  <si>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</si>
  <si>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MK</t>
  </si>
  <si>
    <t>Malta</t>
  </si>
  <si>
    <t>MT</t>
  </si>
  <si>
    <t>Netherlands</t>
  </si>
  <si>
    <t>NL</t>
  </si>
  <si>
    <t>Norway</t>
  </si>
  <si>
    <t>NO</t>
  </si>
  <si>
    <t>Portugal</t>
  </si>
  <si>
    <t>PO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</si>
  <si>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</si>
  <si>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</si>
  <si>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</si>
  <si>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</si>
  <si>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</si>
  <si>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</si>
  <si>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</si>
  <si>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</si>
  <si>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</si>
  <si>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</si>
  <si>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</si>
  <si>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</si>
  <si>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>YR</t>
  </si>
  <si>
    <t>r3</t>
  </si>
  <si>
    <t>Eastern Europe &amp; Former U.S.S.R.</t>
  </si>
  <si>
    <t>Albania</t>
  </si>
  <si>
    <t>AL</t>
  </si>
  <si>
    <t>Armenia</t>
  </si>
  <si>
    <t>AM</t>
  </si>
  <si>
    <t>Azerbaijan</t>
  </si>
  <si>
    <t>AJ</t>
  </si>
  <si>
    <t>Belarus</t>
  </si>
  <si>
    <t>BO</t>
  </si>
  <si>
    <t>Bulgaria</t>
  </si>
  <si>
    <t>BU</t>
  </si>
  <si>
    <t>Czech Republic</t>
  </si>
  <si>
    <t>EZ</t>
  </si>
  <si>
    <t>Estonia</t>
  </si>
  <si>
    <t>EN</t>
  </si>
  <si>
    <t>Former Czechoslovakia</t>
  </si>
  <si>
    <t>CZ</t>
  </si>
  <si>
    <t>Former U.S.S.R.</t>
  </si>
  <si>
    <t>UR</t>
  </si>
  <si>
    <t>Georgia</t>
  </si>
  <si>
    <t>GG</t>
  </si>
  <si>
    <t>Hungary</t>
  </si>
  <si>
    <t>HU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</si>
  <si>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</si>
  <si>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</si>
  <si>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</si>
  <si>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</si>
  <si>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</si>
  <si>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</si>
  <si>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</si>
  <si>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</si>
  <si>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</si>
  <si>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</si>
  <si>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Poland</t>
  </si>
  <si>
    <t>PL</t>
  </si>
  <si>
    <t>Romania</t>
  </si>
  <si>
    <t>RO</t>
  </si>
  <si>
    <t>Russia</t>
  </si>
  <si>
    <t>RS</t>
  </si>
  <si>
    <t>Slovakia</t>
  </si>
  <si>
    <t>LO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</si>
  <si>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</si>
  <si>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</si>
  <si>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</si>
  <si>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</si>
  <si>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</si>
  <si>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</si>
  <si>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</si>
  <si>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</si>
  <si>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Other Former U.S.S.R.</t>
  </si>
  <si>
    <t>r4</t>
  </si>
  <si>
    <t>Middle East</t>
  </si>
  <si>
    <t>Bahrain</t>
  </si>
  <si>
    <t>BA</t>
  </si>
  <si>
    <t>Cyprus</t>
  </si>
  <si>
    <t>CY</t>
  </si>
  <si>
    <t>Iran</t>
  </si>
  <si>
    <t>IR</t>
  </si>
  <si>
    <t>Iraq</t>
  </si>
  <si>
    <t>IZ</t>
  </si>
  <si>
    <t>Israel</t>
  </si>
  <si>
    <t>IS</t>
  </si>
  <si>
    <t>Jordan</t>
  </si>
  <si>
    <t>JO</t>
  </si>
  <si>
    <r>
      <t>Kuwait</t>
    </r>
    <r>
      <rPr>
        <vertAlign val="superscript"/>
        <sz val="9"/>
        <rFont val="Arial"/>
        <family val="2"/>
      </rPr>
      <t>6</t>
    </r>
  </si>
  <si>
    <t>KU</t>
  </si>
  <si>
    <t>Lebanon</t>
  </si>
  <si>
    <t>LE</t>
  </si>
  <si>
    <t>Oman</t>
  </si>
  <si>
    <t>MU</t>
  </si>
  <si>
    <t>Qatar</t>
  </si>
  <si>
    <t>QA</t>
  </si>
  <si>
    <r>
      <t>Saudi Arabia</t>
    </r>
    <r>
      <rPr>
        <vertAlign val="superscript"/>
        <sz val="9"/>
        <rFont val="Arial"/>
        <family val="2"/>
      </rPr>
      <t>6</t>
    </r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</si>
  <si>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</si>
  <si>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</si>
  <si>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</si>
  <si>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</si>
  <si>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</si>
  <si>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</si>
  <si>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</si>
  <si>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</si>
  <si>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</si>
  <si>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</si>
  <si>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</si>
  <si>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</si>
  <si>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</si>
  <si>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Benin</t>
  </si>
  <si>
    <t>BN</t>
  </si>
  <si>
    <t>Botswana</t>
  </si>
  <si>
    <t>BC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</si>
  <si>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</si>
  <si>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</si>
  <si>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</si>
  <si>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</si>
  <si>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</si>
  <si>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</si>
  <si>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</si>
  <si>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</si>
  <si>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</si>
  <si>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</si>
  <si>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</si>
  <si>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</si>
  <si>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</si>
  <si>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</si>
  <si>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</si>
  <si>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</si>
  <si>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</si>
  <si>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</si>
  <si>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</si>
  <si>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</si>
  <si>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</si>
  <si>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</si>
  <si>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</si>
  <si>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</si>
  <si>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</si>
  <si>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</si>
  <si>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</si>
  <si>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</si>
  <si>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</si>
  <si>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</si>
  <si>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</si>
  <si>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</si>
  <si>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</si>
  <si>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</si>
  <si>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Ghana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</si>
  <si>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</si>
  <si>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</si>
  <si>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</si>
  <si>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</si>
  <si>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</si>
  <si>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</si>
  <si>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</si>
  <si>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</si>
  <si>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</si>
  <si>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</si>
  <si>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</si>
  <si>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</si>
  <si>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</si>
  <si>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</si>
  <si>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</si>
  <si>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</si>
  <si>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</si>
  <si>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</si>
  <si>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</si>
  <si>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</si>
  <si>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</si>
  <si>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</si>
  <si>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</si>
  <si>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</si>
  <si>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</si>
  <si>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</si>
  <si>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</si>
  <si>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</si>
  <si>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</si>
  <si>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</si>
  <si>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</si>
  <si>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</si>
  <si>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</si>
  <si>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</si>
  <si>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</si>
  <si>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</si>
  <si>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</si>
  <si>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</si>
  <si>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</si>
  <si>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</si>
  <si>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</si>
  <si>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</si>
  <si>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</si>
  <si>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</si>
  <si>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</si>
  <si>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</si>
  <si>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</si>
  <si>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</si>
  <si>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</si>
  <si>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</si>
  <si>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</si>
  <si>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</si>
  <si>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</si>
  <si>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</si>
  <si>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</si>
  <si>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</si>
  <si>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</si>
  <si>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</si>
  <si>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</si>
  <si>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</si>
  <si>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</si>
  <si>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</si>
  <si>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</si>
  <si>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</si>
  <si>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</si>
  <si>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</si>
  <si>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</si>
  <si>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</si>
  <si>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</si>
  <si>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r6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</si>
  <si>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</si>
  <si>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</si>
  <si>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</si>
  <si>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</si>
  <si>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</si>
  <si>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</si>
  <si>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</si>
  <si>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</si>
  <si>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</si>
  <si>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</si>
  <si>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</si>
  <si>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</si>
  <si>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</si>
  <si>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Burma</t>
  </si>
  <si>
    <t>BM</t>
  </si>
  <si>
    <t>Cambodia</t>
  </si>
  <si>
    <t>CB</t>
  </si>
  <si>
    <t>China</t>
  </si>
  <si>
    <t>CH</t>
  </si>
  <si>
    <t>Cook Islands</t>
  </si>
  <si>
    <t>CW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</si>
  <si>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</si>
  <si>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</si>
  <si>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</si>
  <si>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</si>
  <si>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</si>
  <si>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</si>
  <si>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</si>
  <si>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</si>
  <si>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</si>
  <si>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</si>
  <si>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</si>
  <si>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</si>
  <si>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</si>
  <si>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</si>
  <si>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</si>
  <si>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</si>
  <si>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</si>
  <si>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</si>
  <si>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</si>
  <si>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</si>
  <si>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</si>
  <si>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</si>
  <si>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</si>
  <si>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</si>
  <si>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</si>
  <si>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</si>
  <si>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</si>
  <si>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</si>
  <si>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</si>
  <si>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</si>
  <si>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</si>
  <si>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</si>
  <si>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</si>
  <si>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</si>
  <si>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</si>
  <si>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</si>
  <si>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</si>
  <si>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</si>
  <si>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</si>
  <si>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</si>
  <si>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</si>
  <si>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</si>
  <si>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</si>
  <si>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</si>
  <si>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</si>
  <si>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</si>
  <si>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</si>
  <si>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</si>
  <si>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</si>
  <si>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</si>
  <si>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</si>
  <si>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</si>
  <si>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</si>
  <si>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</si>
  <si>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</si>
  <si>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</si>
  <si>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</si>
  <si>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</si>
  <si>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</si>
  <si>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</si>
  <si>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</si>
  <si>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</si>
  <si>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</si>
  <si>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</si>
  <si>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</si>
  <si>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</si>
  <si>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Vietnam</t>
  </si>
  <si>
    <t>VM</t>
  </si>
  <si>
    <t>Wake Island</t>
  </si>
  <si>
    <t>WQ</t>
  </si>
  <si>
    <t>r7</t>
  </si>
  <si>
    <t>World Total</t>
  </si>
  <si>
    <t>ww</t>
  </si>
  <si>
    <r>
      <t>1</t>
    </r>
    <r>
      <rPr>
        <sz val="9"/>
        <rFont val="Arial"/>
        <family val="2"/>
      </rPr>
      <t xml:space="preserve"> Proved reserves are estimated quantities that analysis of geologic and engineering data demonstrates with reasonable certainty are recoverable</t>
    </r>
  </si>
  <si>
    <t>under existing economic and operating conditions.</t>
  </si>
  <si>
    <t xml:space="preserve">United States oil data, including both crude oil and natural gas liquids, and United States natural gas data are from the Energy Information </t>
  </si>
  <si>
    <t xml:space="preserve">"under active development"."  BP says of its data sources for oil reserves that "the estimates in this table have been compiled using a combination </t>
  </si>
  <si>
    <t xml:space="preserve">of primary official sources, third-party data from the OPEC Secretariat, World Oil, Oil &amp; Gas Journal and an independent estimate of Russian </t>
  </si>
  <si>
    <t xml:space="preserve">reserves based on information in the public domain.  Likewise for natural gas reserves, BP states that "the estimates in this table have been  </t>
  </si>
  <si>
    <t xml:space="preserve">compiled using a combination of primary official sources, third-party data from Cedigaz, the OPEC Secretariat and Oil &amp; Gas Journal.  BP also notes   </t>
  </si>
  <si>
    <t xml:space="preserve">that "the reserves figures shown do not necessarily meet the United States Securities and Exchange Commission definitions and guidelines for </t>
  </si>
  <si>
    <t xml:space="preserve">determining proved reserves nor necessarily represent BP’s view of proved reserves by country." </t>
  </si>
  <si>
    <r>
      <t>6</t>
    </r>
    <r>
      <rPr>
        <sz val="9"/>
        <rFont val="Arial"/>
        <family val="2"/>
      </rPr>
      <t xml:space="preserve"> Includes one-half of the reserves in the Neutral Zone, if separately reported.</t>
    </r>
  </si>
  <si>
    <t xml:space="preserve">reserve estimate "does not include 174 billion bbl [barrels] of oil sands reserves."    </t>
  </si>
  <si>
    <r>
      <t>5</t>
    </r>
    <r>
      <rPr>
        <sz val="9"/>
        <rFont val="Arial"/>
        <family val="2"/>
      </rPr>
      <t xml:space="preserve"> Centre International d'Information sur le Gaz Naturel et tous Hydrocarbures Gazeux (CEDIGAZ), </t>
    </r>
    <r>
      <rPr>
        <i/>
        <sz val="9"/>
        <rFont val="Arial"/>
        <family val="2"/>
      </rPr>
      <t xml:space="preserve">Natural Gas in the World, Major Trends for the Gas </t>
    </r>
  </si>
  <si>
    <r>
      <t>2</t>
    </r>
    <r>
      <rPr>
        <sz val="9"/>
        <rFont val="Arial"/>
        <family val="0"/>
      </rPr>
      <t xml:space="preserve"> BP p.l.c., </t>
    </r>
    <r>
      <rPr>
        <i/>
        <sz val="9"/>
        <rFont val="Arial"/>
        <family val="2"/>
      </rPr>
      <t>BP Statistical Review of World Energy June 2005</t>
    </r>
    <r>
      <rPr>
        <sz val="9"/>
        <rFont val="Arial"/>
        <family val="0"/>
      </rPr>
      <t xml:space="preserve">, except United States.  Oil includes crude oil, gas condensate, and natural gas liquids.  </t>
    </r>
  </si>
  <si>
    <t>Year-End 2004</t>
  </si>
  <si>
    <t xml:space="preserve">Serbia and Montenegro (Yugoslavia) </t>
  </si>
  <si>
    <t>Macedonia</t>
  </si>
  <si>
    <r>
      <t>Industry July 2005</t>
    </r>
    <r>
      <rPr>
        <sz val="9"/>
        <rFont val="Arial"/>
        <family val="2"/>
      </rPr>
      <t xml:space="preserve"> (Electronic Database), except United States. Data converted from cubic meters to cubic feet at 35.315 cubic feet per cubic </t>
    </r>
  </si>
  <si>
    <r>
      <t xml:space="preserve">4 </t>
    </r>
    <r>
      <rPr>
        <sz val="9"/>
        <rFont val="Arial"/>
        <family val="2"/>
      </rPr>
      <t xml:space="preserve">Gulf Publishing Co., </t>
    </r>
    <r>
      <rPr>
        <i/>
        <sz val="9"/>
        <rFont val="Arial"/>
        <family val="2"/>
      </rPr>
      <t>World Oil</t>
    </r>
    <r>
      <rPr>
        <sz val="9"/>
        <rFont val="Arial"/>
        <family val="2"/>
      </rPr>
      <t xml:space="preserve">, Vol. 226, No.9 (September 2005), except United States.  Oil includes crude oil and condensate but excludes </t>
    </r>
  </si>
  <si>
    <t>January 1, 2006</t>
  </si>
  <si>
    <r>
      <t xml:space="preserve">Administration, </t>
    </r>
    <r>
      <rPr>
        <i/>
        <sz val="9"/>
        <rFont val="Arial"/>
        <family val="2"/>
      </rPr>
      <t>U.S. Crude Oil, Natural Gas, and Natural Gas Liquids Reserves, 2004 Annual Report</t>
    </r>
    <r>
      <rPr>
        <sz val="9"/>
        <rFont val="Arial"/>
        <family val="2"/>
      </rPr>
      <t xml:space="preserve">, DOE/EIA-0216(2004) </t>
    </r>
  </si>
  <si>
    <t>(November 2005).  BP notes that "the figure for Canadian oil reserves includes an official estimate of Canadian oil sands</t>
  </si>
  <si>
    <r>
      <t>3</t>
    </r>
    <r>
      <rPr>
        <sz val="9"/>
        <rFont val="Arial"/>
        <family val="0"/>
      </rPr>
      <t xml:space="preserve"> PennWell Corporation, </t>
    </r>
    <r>
      <rPr>
        <i/>
        <sz val="9"/>
        <rFont val="Arial"/>
        <family val="2"/>
      </rPr>
      <t>Oil &amp; Gas Journal</t>
    </r>
    <r>
      <rPr>
        <sz val="9"/>
        <rFont val="Arial"/>
        <family val="0"/>
      </rPr>
      <t xml:space="preserve">, Vol. 103, No. 47 (December 19, 2005).  Oil includes crude oil and condensate.  Data for the United  </t>
    </r>
  </si>
  <si>
    <r>
      <t xml:space="preserve">States are from the Energy Information Administration, </t>
    </r>
    <r>
      <rPr>
        <i/>
        <sz val="9"/>
        <rFont val="Arial"/>
        <family val="2"/>
      </rPr>
      <t xml:space="preserve">U.S. Crude Oil, Natural Gas, and Natural Gas </t>
    </r>
  </si>
  <si>
    <r>
      <t>Liquids Reserves, 2004 Annual Report</t>
    </r>
    <r>
      <rPr>
        <sz val="9"/>
        <rFont val="Arial"/>
        <family val="2"/>
      </rPr>
      <t xml:space="preserve">, DOE/EIA-0216(2004) (November 2005).  </t>
    </r>
    <r>
      <rPr>
        <i/>
        <sz val="9"/>
        <rFont val="Arial"/>
        <family val="2"/>
      </rPr>
      <t>Oil &amp; Gas Journal</t>
    </r>
    <r>
      <rPr>
        <sz val="9"/>
        <rFont val="Arial"/>
        <family val="2"/>
      </rPr>
      <t xml:space="preserve">'s oil reserve estimate for   </t>
    </r>
  </si>
  <si>
    <t xml:space="preserve">Canada includes 4.7 billion barrels of conventional crude oil and condensate reserves and 174.1 billion barrels of oil sands reserves.   </t>
  </si>
  <si>
    <r>
      <t xml:space="preserve">natural gas liquids.  Data for the United States are from the Energy Information Administration, </t>
    </r>
    <r>
      <rPr>
        <i/>
        <sz val="9"/>
        <rFont val="Arial"/>
        <family val="2"/>
      </rPr>
      <t xml:space="preserve">U.S. Crude Oil, Natural Gas, </t>
    </r>
  </si>
  <si>
    <r>
      <t>and Natural Gas Liquids Reserves, 2004 Annual Report</t>
    </r>
    <r>
      <rPr>
        <sz val="9"/>
        <rFont val="Arial"/>
        <family val="2"/>
      </rPr>
      <t xml:space="preserve">, DOE/EIA-0216(2004) (November 2005).  </t>
    </r>
    <r>
      <rPr>
        <i/>
        <sz val="9"/>
        <rFont val="Arial"/>
        <family val="2"/>
      </rPr>
      <t>World Oil</t>
    </r>
    <r>
      <rPr>
        <sz val="9"/>
        <rFont val="Arial"/>
        <family val="2"/>
      </rPr>
      <t xml:space="preserve">'s Canadian oil   </t>
    </r>
  </si>
  <si>
    <r>
      <t xml:space="preserve">meter.  United States data are from the Energy Information Administration, </t>
    </r>
    <r>
      <rPr>
        <i/>
        <sz val="9"/>
        <rFont val="Arial"/>
        <family val="2"/>
      </rPr>
      <t xml:space="preserve">U.S. Crude Oil, Natural Gas, and Natural Gas </t>
    </r>
  </si>
  <si>
    <r>
      <t>Liquids Reserves, 2004 Annual Report</t>
    </r>
    <r>
      <rPr>
        <sz val="9"/>
        <rFont val="Arial"/>
        <family val="2"/>
      </rPr>
      <t>, DOE/EIA-0216(2004) (November 2005).</t>
    </r>
  </si>
  <si>
    <t>Table Posted: January 18,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</si>
</sst>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-* #,##0.0_-;\-* #,##0.0_-;_-* &quot;-&quot;?_-;_-@_-"/>
    <numFmt numFmtId="167" formatCode="0.0"/>
    <numFmt numFmtId="168" formatCode="#,##0.000000"/>
    <numFmt numFmtId="169" formatCode="#,##0.0000"/>
    <numFmt numFmtId="170" formatCode="0.0000"/>
    <numFmt numFmtId="171" formatCode="#,##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"/>
    <numFmt numFmtId="178" formatCode="#,##0.0000000"/>
    <numFmt numFmtId="179" formatCode="#,##0.00000000"/>
    <numFmt numFmtId="180" formatCode="#,##0.000000000"/>
  </numFmts>
  <fonts count="28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9.5"/>
      <color indexed="8"/>
      <name val="Arial"/>
      <family val="2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Fill="0" applyBorder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/>
    </xf>
    <xf numFmtId="0" fontId="1" fillId="0" borderId="0" xfId="2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10" fillId="0" borderId="1" xfId="0" applyFont="1" applyBorder="1" applyAlignment="1">
      <alignment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0" fontId="6" fillId="0" borderId="4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15" fontId="6" fillId="0" borderId="2" xfId="0" applyNumberFormat="1" applyFont="1" applyFill="1" applyBorder="1" applyAlignment="1" applyProtection="1" quotePrefix="1">
      <alignment horizontal="center" wrapText="1"/>
      <protection/>
    </xf>
    <xf numFmtId="0" fontId="10" fillId="0" borderId="0" xfId="0" applyFont="1" applyAlignment="1">
      <alignment horizontal="right"/>
    </xf>
    <xf numFmtId="15" fontId="6" fillId="0" borderId="0" xfId="0" applyNumberFormat="1" applyFont="1" applyFill="1" applyBorder="1" applyAlignment="1" applyProtection="1" quotePrefix="1">
      <alignment horizontal="center" wrapText="1"/>
      <protection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6" fontId="1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4" fontId="14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4" fontId="14" fillId="0" borderId="0" xfId="21" applyNumberFormat="1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166" fontId="15" fillId="0" borderId="0" xfId="0" applyNumberFormat="1" applyFont="1" applyFill="1" applyBorder="1" applyAlignment="1">
      <alignment horizontal="left"/>
    </xf>
    <xf numFmtId="170" fontId="1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21" applyNumberFormat="1" applyFont="1" applyFill="1" applyBorder="1">
      <alignment/>
      <protection/>
    </xf>
    <xf numFmtId="168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1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171" fontId="24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Alignment="1">
      <alignment horizontal="right"/>
    </xf>
    <xf numFmtId="165" fontId="26" fillId="0" borderId="0" xfId="0" applyNumberFormat="1" applyFont="1" applyFill="1" applyAlignment="1">
      <alignment/>
    </xf>
    <xf numFmtId="164" fontId="26" fillId="0" borderId="0" xfId="21" applyNumberFormat="1" applyFont="1" applyFill="1">
      <alignment/>
      <protection/>
    </xf>
    <xf numFmtId="164" fontId="27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26" fillId="0" borderId="0" xfId="0" applyNumberFormat="1" applyFont="1" applyAlignment="1">
      <alignment horizontal="right"/>
    </xf>
    <xf numFmtId="164" fontId="26" fillId="0" borderId="0" xfId="21" applyNumberFormat="1" applyFont="1" applyFill="1" applyBorder="1" applyAlignment="1">
      <alignment horizontal="left"/>
      <protection/>
    </xf>
    <xf numFmtId="164" fontId="26" fillId="0" borderId="0" xfId="21" applyNumberFormat="1" applyFont="1" applyFill="1" applyAlignment="1">
      <alignment horizontal="right"/>
      <protection/>
    </xf>
    <xf numFmtId="164" fontId="0" fillId="0" borderId="5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14" fillId="0" borderId="0" xfId="0" applyNumberFormat="1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right"/>
      <protection locked="0"/>
    </xf>
    <xf numFmtId="165" fontId="14" fillId="0" borderId="0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168" fontId="10" fillId="0" borderId="0" xfId="0" applyNumberFormat="1" applyFont="1" applyFill="1" applyBorder="1" applyAlignment="1" applyProtection="1">
      <alignment/>
      <protection locked="0"/>
    </xf>
    <xf numFmtId="168" fontId="14" fillId="0" borderId="0" xfId="0" applyNumberFormat="1" applyFont="1" applyFill="1" applyBorder="1" applyAlignment="1" applyProtection="1">
      <alignment horizontal="right"/>
      <protection locked="0"/>
    </xf>
    <xf numFmtId="169" fontId="26" fillId="0" borderId="0" xfId="0" applyNumberFormat="1" applyFont="1" applyFill="1" applyBorder="1" applyAlignment="1" applyProtection="1">
      <alignment horizontal="right"/>
      <protection locked="0"/>
    </xf>
    <xf numFmtId="171" fontId="8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Notes%20for%20Most%20Recent%20Estimates%20of%20Proved%20Oil%20and%20Natural%20Gas%20Reserves.html" TargetMode="External" /><Relationship Id="rId2" Type="http://schemas.openxmlformats.org/officeDocument/2006/relationships/hyperlink" Target="http://www.eia.doe.gov/emeu/international/sources%20of%20foreign%20reserve%20estimate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0"/>
  <sheetViews>
    <sheetView tabSelected="1" workbookViewId="0" topLeftCell="B1">
      <pane xSplit="2" ySplit="16" topLeftCell="D17" activePane="bottomRight" state="frozen"/>
      <selection pane="topLeft" activeCell="B1" sqref="B1"/>
      <selection pane="topRight" activeCell="D1" sqref="D1"/>
      <selection pane="bottomLeft" activeCell="B17" sqref="B17"/>
      <selection pane="bottomRight" activeCell="D17" sqref="D17"/>
    </sheetView>
  </sheetViews>
  <sheetFormatPr defaultColWidth="9.140625" defaultRowHeight="12.75"/>
  <cols>
    <col min="1" max="1" width="2.00390625" style="0" hidden="1" customWidth="1"/>
    <col min="2" max="2" width="27.421875" style="0" customWidth="1"/>
    <col min="3" max="3" width="4.28125" style="0" hidden="1" customWidth="1"/>
    <col min="4" max="4" width="20.421875" style="0" customWidth="1"/>
    <col min="5" max="5" width="21.28125" style="0" customWidth="1"/>
    <col min="6" max="6" width="20.7109375" style="0" customWidth="1"/>
    <col min="7" max="7" width="19.8515625" style="0" customWidth="1"/>
    <col min="8" max="8" width="19.140625" style="0" customWidth="1"/>
    <col min="9" max="9" width="21.7109375" style="0" customWidth="1"/>
    <col min="10" max="10" width="20.00390625" style="0" customWidth="1"/>
    <col min="15" max="15" width="9.140625" style="2" customWidth="1"/>
  </cols>
  <sheetData>
    <row r="1" ht="12.75">
      <c r="B1" s="1" t="s">
        <v>0</v>
      </c>
    </row>
    <row r="2" ht="12.75">
      <c r="B2" s="3"/>
    </row>
    <row r="3" ht="12.75">
      <c r="B3" s="1" t="s">
        <v>504</v>
      </c>
    </row>
    <row r="4" ht="12.75">
      <c r="B4" s="1" t="s">
        <v>1</v>
      </c>
    </row>
    <row r="5" spans="2:4" ht="12.75">
      <c r="B5" s="3"/>
      <c r="D5" s="4"/>
    </row>
    <row r="6" spans="2:8" ht="12.75">
      <c r="B6" s="5" t="s">
        <v>2</v>
      </c>
      <c r="D6" s="4"/>
      <c r="E6" s="4"/>
      <c r="F6" s="4"/>
      <c r="G6" s="4"/>
      <c r="H6" s="4"/>
    </row>
    <row r="7" spans="2:8" ht="12.75">
      <c r="B7" s="5"/>
      <c r="D7" s="4"/>
      <c r="E7" s="4"/>
      <c r="F7" s="4"/>
      <c r="G7" s="4"/>
      <c r="H7" s="4"/>
    </row>
    <row r="8" ht="22.5">
      <c r="B8" s="6" t="s">
        <v>3</v>
      </c>
    </row>
    <row r="10" ht="14.25" customHeight="1">
      <c r="B10" s="7" t="s">
        <v>4</v>
      </c>
    </row>
    <row r="11" ht="14.25" customHeight="1">
      <c r="B11" s="7"/>
    </row>
    <row r="12" spans="2:5" ht="15.75" thickBot="1">
      <c r="B12" s="7"/>
      <c r="E12" s="8"/>
    </row>
    <row r="13" spans="2:10" ht="16.5" customHeight="1">
      <c r="B13" s="9"/>
      <c r="D13" s="10" t="s">
        <v>5</v>
      </c>
      <c r="E13" s="10" t="s">
        <v>5</v>
      </c>
      <c r="F13" s="10" t="s">
        <v>5</v>
      </c>
      <c r="G13" s="10" t="s">
        <v>6</v>
      </c>
      <c r="H13" s="10" t="s">
        <v>6</v>
      </c>
      <c r="I13" s="10" t="s">
        <v>6</v>
      </c>
      <c r="J13" s="10" t="s">
        <v>6</v>
      </c>
    </row>
    <row r="14" spans="2:10" ht="16.5" customHeight="1" thickBot="1">
      <c r="B14" s="11"/>
      <c r="D14" s="12" t="s">
        <v>7</v>
      </c>
      <c r="E14" s="12" t="s">
        <v>7</v>
      </c>
      <c r="F14" s="12" t="s">
        <v>7</v>
      </c>
      <c r="G14" s="13" t="s">
        <v>8</v>
      </c>
      <c r="H14" s="13" t="s">
        <v>8</v>
      </c>
      <c r="I14" s="13" t="s">
        <v>8</v>
      </c>
      <c r="J14" s="13" t="s">
        <v>8</v>
      </c>
    </row>
    <row r="15" spans="2:10" ht="27">
      <c r="B15" s="14" t="s">
        <v>9</v>
      </c>
      <c r="D15" s="15" t="s">
        <v>10</v>
      </c>
      <c r="E15" s="16" t="s">
        <v>11</v>
      </c>
      <c r="F15" s="15" t="s">
        <v>12</v>
      </c>
      <c r="G15" s="15" t="s">
        <v>10</v>
      </c>
      <c r="H15" s="17" t="s">
        <v>13</v>
      </c>
      <c r="I15" s="16" t="s">
        <v>11</v>
      </c>
      <c r="J15" s="15" t="s">
        <v>12</v>
      </c>
    </row>
    <row r="16" spans="1:10" ht="13.5" thickBot="1">
      <c r="A16" s="18" t="s">
        <v>14</v>
      </c>
      <c r="B16" s="19"/>
      <c r="C16" s="20" t="s">
        <v>15</v>
      </c>
      <c r="D16" s="12" t="s">
        <v>488</v>
      </c>
      <c r="E16" s="21" t="s">
        <v>493</v>
      </c>
      <c r="F16" s="12" t="s">
        <v>488</v>
      </c>
      <c r="G16" s="12" t="s">
        <v>488</v>
      </c>
      <c r="H16" s="21" t="s">
        <v>16</v>
      </c>
      <c r="I16" s="21" t="s">
        <v>493</v>
      </c>
      <c r="J16" s="12" t="s">
        <v>488</v>
      </c>
    </row>
    <row r="17" spans="1:10" ht="12.75">
      <c r="A17" s="18"/>
      <c r="B17" s="20"/>
      <c r="C17" s="20"/>
      <c r="D17" s="22"/>
      <c r="E17" s="23"/>
      <c r="F17" s="24"/>
      <c r="G17" s="22"/>
      <c r="H17" s="22"/>
      <c r="I17" s="22"/>
      <c r="J17" s="24"/>
    </row>
    <row r="18" spans="1:14" ht="12.75">
      <c r="A18" t="s">
        <v>17</v>
      </c>
      <c r="B18" s="25" t="s">
        <v>18</v>
      </c>
      <c r="C18" s="25" t="s">
        <v>19</v>
      </c>
      <c r="D18" s="67">
        <v>0</v>
      </c>
      <c r="E18" s="77">
        <v>0</v>
      </c>
      <c r="F18" s="27">
        <v>0</v>
      </c>
      <c r="G18" s="67">
        <v>0</v>
      </c>
      <c r="H18" s="26">
        <v>0</v>
      </c>
      <c r="I18" s="26">
        <v>0</v>
      </c>
      <c r="J18" s="26">
        <v>0</v>
      </c>
      <c r="M18" s="28"/>
      <c r="N18" s="29"/>
    </row>
    <row r="19" spans="1:14" ht="12.75">
      <c r="A19" t="s">
        <v>17</v>
      </c>
      <c r="B19" s="25" t="s">
        <v>20</v>
      </c>
      <c r="C19" s="25" t="s">
        <v>21</v>
      </c>
      <c r="D19" s="68">
        <v>16.802288788600002</v>
      </c>
      <c r="E19" s="78">
        <v>178.7924</v>
      </c>
      <c r="F19" s="27">
        <v>4.7</v>
      </c>
      <c r="G19" s="68">
        <v>56.585899999999995</v>
      </c>
      <c r="H19" s="26">
        <v>55.7977</v>
      </c>
      <c r="I19" s="26">
        <v>56.577</v>
      </c>
      <c r="J19" s="26">
        <v>60.715</v>
      </c>
      <c r="M19" s="28"/>
      <c r="N19" s="29"/>
    </row>
    <row r="20" spans="1:14" ht="12.75">
      <c r="A20" t="s">
        <v>17</v>
      </c>
      <c r="B20" s="25" t="s">
        <v>22</v>
      </c>
      <c r="C20" s="25" t="s">
        <v>23</v>
      </c>
      <c r="D20" s="67">
        <v>0</v>
      </c>
      <c r="E20" s="77">
        <v>0</v>
      </c>
      <c r="F20" s="27">
        <v>0</v>
      </c>
      <c r="G20" s="67">
        <v>0</v>
      </c>
      <c r="H20" s="26">
        <v>0</v>
      </c>
      <c r="I20" s="26">
        <v>0</v>
      </c>
      <c r="J20" s="26">
        <v>0</v>
      </c>
      <c r="M20" s="28"/>
      <c r="N20" s="29"/>
    </row>
    <row r="21" spans="1:14" ht="12.75">
      <c r="A21" t="s">
        <v>17</v>
      </c>
      <c r="B21" s="25" t="s">
        <v>24</v>
      </c>
      <c r="C21" s="25" t="s">
        <v>25</v>
      </c>
      <c r="D21" s="68">
        <v>14.802700000000002</v>
      </c>
      <c r="E21" s="78">
        <v>12.8822</v>
      </c>
      <c r="F21" s="27">
        <v>14.803</v>
      </c>
      <c r="G21" s="68">
        <v>14.861299999999998</v>
      </c>
      <c r="H21" s="30">
        <v>14.796985</v>
      </c>
      <c r="I21" s="26">
        <v>15.985</v>
      </c>
      <c r="J21" s="26">
        <v>20.433</v>
      </c>
      <c r="M21" s="31"/>
      <c r="N21" s="29"/>
    </row>
    <row r="22" spans="1:15" ht="12.75">
      <c r="A22" t="s">
        <v>17</v>
      </c>
      <c r="B22" s="25" t="s">
        <v>26</v>
      </c>
      <c r="C22" s="25" t="s">
        <v>27</v>
      </c>
      <c r="D22" s="67">
        <v>0</v>
      </c>
      <c r="E22" s="77">
        <v>0</v>
      </c>
      <c r="F22" s="27">
        <v>0</v>
      </c>
      <c r="G22" s="67">
        <v>0</v>
      </c>
      <c r="H22" s="26">
        <v>0</v>
      </c>
      <c r="I22" s="26">
        <v>0</v>
      </c>
      <c r="J22" s="26">
        <v>0</v>
      </c>
      <c r="M22" s="32"/>
      <c r="N22" s="29"/>
      <c r="O22" s="33"/>
    </row>
    <row r="23" spans="1:14" ht="12.75">
      <c r="A23" t="s">
        <v>17</v>
      </c>
      <c r="B23" s="25" t="s">
        <v>28</v>
      </c>
      <c r="C23" s="25" t="s">
        <v>29</v>
      </c>
      <c r="D23" s="69">
        <v>29.299</v>
      </c>
      <c r="E23" s="79">
        <v>21.371</v>
      </c>
      <c r="F23" s="27">
        <v>21.371</v>
      </c>
      <c r="G23" s="67">
        <v>192.513</v>
      </c>
      <c r="H23" s="67">
        <v>192.513</v>
      </c>
      <c r="I23" s="67">
        <v>192.513</v>
      </c>
      <c r="J23" s="67">
        <v>192.513</v>
      </c>
      <c r="K23" s="34"/>
      <c r="M23" s="28"/>
      <c r="N23" s="29"/>
    </row>
    <row r="24" spans="1:14" ht="12.75">
      <c r="A24" s="18"/>
      <c r="B24" s="20" t="s">
        <v>17</v>
      </c>
      <c r="C24" s="20" t="s">
        <v>30</v>
      </c>
      <c r="D24" s="70">
        <f aca="true" t="shared" si="0" ref="D24:J24">SUM(D18:D23)</f>
        <v>60.9039887886</v>
      </c>
      <c r="E24" s="70">
        <f t="shared" si="0"/>
        <v>213.0456</v>
      </c>
      <c r="F24" s="35">
        <f t="shared" si="0"/>
        <v>40.873999999999995</v>
      </c>
      <c r="G24" s="70">
        <f t="shared" si="0"/>
        <v>263.9602</v>
      </c>
      <c r="H24" s="35">
        <f t="shared" si="0"/>
        <v>263.107685</v>
      </c>
      <c r="I24" s="35">
        <f t="shared" si="0"/>
        <v>265.075</v>
      </c>
      <c r="J24" s="35">
        <f t="shared" si="0"/>
        <v>273.661</v>
      </c>
      <c r="K24" s="36"/>
      <c r="M24" s="32"/>
      <c r="N24" s="29"/>
    </row>
    <row r="25" spans="1:14" ht="12.75">
      <c r="A25" s="18"/>
      <c r="B25" s="20"/>
      <c r="C25" s="20"/>
      <c r="D25" s="71"/>
      <c r="E25" s="80"/>
      <c r="F25" s="38"/>
      <c r="G25" s="73"/>
      <c r="H25" s="39"/>
      <c r="I25" s="35"/>
      <c r="J25" s="35"/>
      <c r="K25" s="36"/>
      <c r="M25" s="28"/>
      <c r="N25" s="29"/>
    </row>
    <row r="26" spans="1:14" ht="12.75">
      <c r="A26" t="s">
        <v>31</v>
      </c>
      <c r="B26" s="25" t="s">
        <v>32</v>
      </c>
      <c r="C26" s="25" t="s">
        <v>33</v>
      </c>
      <c r="D26" s="67">
        <v>0</v>
      </c>
      <c r="E26" s="77">
        <v>0</v>
      </c>
      <c r="F26" s="27">
        <v>0</v>
      </c>
      <c r="G26" s="67">
        <v>0</v>
      </c>
      <c r="H26" s="26">
        <v>0</v>
      </c>
      <c r="I26" s="26">
        <v>0</v>
      </c>
      <c r="J26" s="26">
        <v>0</v>
      </c>
      <c r="M26" s="28"/>
      <c r="N26" s="29"/>
    </row>
    <row r="27" spans="1:10" ht="12.75">
      <c r="A27" t="s">
        <v>31</v>
      </c>
      <c r="B27" s="25" t="s">
        <v>34</v>
      </c>
      <c r="C27" s="25" t="s">
        <v>35</v>
      </c>
      <c r="D27" s="67">
        <v>0</v>
      </c>
      <c r="E27" s="77">
        <v>0</v>
      </c>
      <c r="F27" s="27">
        <v>0</v>
      </c>
      <c r="G27" s="67">
        <v>0</v>
      </c>
      <c r="H27" s="26">
        <v>0</v>
      </c>
      <c r="I27" s="26">
        <v>0</v>
      </c>
      <c r="J27" s="26">
        <v>0</v>
      </c>
    </row>
    <row r="28" spans="1:10" ht="12.75">
      <c r="A28" t="s">
        <v>31</v>
      </c>
      <c r="B28" s="25" t="s">
        <v>36</v>
      </c>
      <c r="C28" s="25" t="s">
        <v>37</v>
      </c>
      <c r="D28" s="68">
        <v>2.6746</v>
      </c>
      <c r="E28" s="78">
        <v>2.32045</v>
      </c>
      <c r="F28" s="27">
        <v>2.3205</v>
      </c>
      <c r="G28" s="68">
        <v>21.356499999999997</v>
      </c>
      <c r="H28" s="30">
        <v>21.365574999999996</v>
      </c>
      <c r="I28" s="26">
        <v>18.866</v>
      </c>
      <c r="J28" s="26">
        <v>18.8657</v>
      </c>
    </row>
    <row r="29" spans="1:10" ht="12.75">
      <c r="A29" t="s">
        <v>31</v>
      </c>
      <c r="B29" s="25" t="s">
        <v>38</v>
      </c>
      <c r="C29" s="25" t="s">
        <v>39</v>
      </c>
      <c r="D29" s="67">
        <v>0</v>
      </c>
      <c r="E29" s="77">
        <v>0</v>
      </c>
      <c r="F29" s="27">
        <v>0</v>
      </c>
      <c r="G29" s="67">
        <v>0</v>
      </c>
      <c r="H29" s="26">
        <v>0</v>
      </c>
      <c r="I29" s="26">
        <v>0</v>
      </c>
      <c r="J29" s="26">
        <v>0</v>
      </c>
    </row>
    <row r="30" spans="1:10" ht="12.75">
      <c r="A30" t="s">
        <v>31</v>
      </c>
      <c r="B30" s="25" t="s">
        <v>40</v>
      </c>
      <c r="C30" s="25" t="s">
        <v>41</v>
      </c>
      <c r="D30" s="67">
        <v>0</v>
      </c>
      <c r="E30" s="77">
        <v>0</v>
      </c>
      <c r="F30" s="27">
        <v>0</v>
      </c>
      <c r="G30" s="67">
        <v>0</v>
      </c>
      <c r="H30" s="26">
        <v>0</v>
      </c>
      <c r="I30" s="26">
        <v>0</v>
      </c>
      <c r="J30" s="26">
        <v>0</v>
      </c>
    </row>
    <row r="31" spans="1:10" ht="12.75">
      <c r="A31" t="s">
        <v>31</v>
      </c>
      <c r="B31" s="25" t="s">
        <v>42</v>
      </c>
      <c r="C31" s="25" t="s">
        <v>43</v>
      </c>
      <c r="D31" s="67" t="s">
        <v>44</v>
      </c>
      <c r="E31" s="78">
        <v>0.0025</v>
      </c>
      <c r="F31" s="26" t="s">
        <v>44</v>
      </c>
      <c r="G31" s="67" t="s">
        <v>44</v>
      </c>
      <c r="H31" s="26">
        <v>0</v>
      </c>
      <c r="I31" s="26">
        <v>0.005</v>
      </c>
      <c r="J31" s="26" t="s">
        <v>44</v>
      </c>
    </row>
    <row r="32" spans="1:10" ht="12.75">
      <c r="A32" t="s">
        <v>31</v>
      </c>
      <c r="B32" s="25" t="s">
        <v>45</v>
      </c>
      <c r="C32" s="25" t="s">
        <v>46</v>
      </c>
      <c r="D32" s="67">
        <v>0</v>
      </c>
      <c r="E32" s="77">
        <v>0</v>
      </c>
      <c r="F32" s="27">
        <v>0</v>
      </c>
      <c r="G32" s="67">
        <v>0</v>
      </c>
      <c r="H32" s="26">
        <v>0</v>
      </c>
      <c r="I32" s="26">
        <v>0</v>
      </c>
      <c r="J32" s="26">
        <v>0</v>
      </c>
    </row>
    <row r="33" spans="1:10" ht="12.75">
      <c r="A33" t="s">
        <v>31</v>
      </c>
      <c r="B33" s="25" t="s">
        <v>47</v>
      </c>
      <c r="C33" s="25" t="s">
        <v>48</v>
      </c>
      <c r="D33" s="67" t="s">
        <v>44</v>
      </c>
      <c r="E33" s="78">
        <v>0.4405</v>
      </c>
      <c r="F33" s="27">
        <v>0.4652</v>
      </c>
      <c r="G33" s="68">
        <v>31.416999999999998</v>
      </c>
      <c r="H33" s="30">
        <v>26.733455</v>
      </c>
      <c r="I33" s="26">
        <v>24</v>
      </c>
      <c r="J33" s="26">
        <v>27.172</v>
      </c>
    </row>
    <row r="34" spans="1:10" ht="12.75">
      <c r="A34" t="s">
        <v>31</v>
      </c>
      <c r="B34" s="25" t="s">
        <v>49</v>
      </c>
      <c r="C34" s="25" t="s">
        <v>50</v>
      </c>
      <c r="D34" s="68">
        <v>11.2433</v>
      </c>
      <c r="E34" s="78">
        <v>11.2433</v>
      </c>
      <c r="F34" s="27">
        <v>11.243</v>
      </c>
      <c r="G34" s="68">
        <v>11.5078</v>
      </c>
      <c r="H34" s="30">
        <v>9.005325</v>
      </c>
      <c r="I34" s="26">
        <v>11.515</v>
      </c>
      <c r="J34" s="26">
        <v>11.5126</v>
      </c>
    </row>
    <row r="35" spans="1:10" ht="12.75">
      <c r="A35" t="s">
        <v>31</v>
      </c>
      <c r="B35" s="25" t="s">
        <v>51</v>
      </c>
      <c r="C35" s="25" t="s">
        <v>52</v>
      </c>
      <c r="D35" s="67">
        <v>0</v>
      </c>
      <c r="E35" s="77">
        <v>0</v>
      </c>
      <c r="F35" s="27">
        <v>0</v>
      </c>
      <c r="G35" s="67">
        <v>0</v>
      </c>
      <c r="H35" s="26">
        <v>0</v>
      </c>
      <c r="I35" s="26">
        <v>0</v>
      </c>
      <c r="J35" s="26">
        <v>0</v>
      </c>
    </row>
    <row r="36" spans="1:10" ht="12.75">
      <c r="A36" t="s">
        <v>31</v>
      </c>
      <c r="B36" s="25" t="s">
        <v>53</v>
      </c>
      <c r="C36" s="25" t="s">
        <v>54</v>
      </c>
      <c r="D36" s="67" t="s">
        <v>44</v>
      </c>
      <c r="E36" s="78">
        <v>0.15</v>
      </c>
      <c r="F36" s="27">
        <v>0.0095</v>
      </c>
      <c r="G36" s="67" t="s">
        <v>44</v>
      </c>
      <c r="H36" s="30">
        <v>1.589175</v>
      </c>
      <c r="I36" s="26">
        <v>3.46</v>
      </c>
      <c r="J36" s="26">
        <v>0.905</v>
      </c>
    </row>
    <row r="37" spans="1:10" ht="12.75">
      <c r="A37" t="s">
        <v>31</v>
      </c>
      <c r="B37" s="25" t="s">
        <v>55</v>
      </c>
      <c r="C37" s="25" t="s">
        <v>56</v>
      </c>
      <c r="D37" s="68">
        <v>1.5424</v>
      </c>
      <c r="E37" s="78">
        <v>1.542</v>
      </c>
      <c r="F37" s="27">
        <v>1.495</v>
      </c>
      <c r="G37" s="68">
        <v>3.8829999999999996</v>
      </c>
      <c r="H37" s="30">
        <v>4.202484999999999</v>
      </c>
      <c r="I37" s="26">
        <v>4.04</v>
      </c>
      <c r="J37" s="26">
        <v>3.95</v>
      </c>
    </row>
    <row r="38" spans="1:10" ht="12.75">
      <c r="A38" t="s">
        <v>31</v>
      </c>
      <c r="B38" s="25" t="s">
        <v>57</v>
      </c>
      <c r="C38" s="25" t="s">
        <v>58</v>
      </c>
      <c r="D38" s="71">
        <v>0</v>
      </c>
      <c r="E38" s="77">
        <v>0</v>
      </c>
      <c r="F38" s="27">
        <v>0</v>
      </c>
      <c r="G38" s="67">
        <v>0</v>
      </c>
      <c r="H38" s="26">
        <v>0</v>
      </c>
      <c r="I38" s="26">
        <v>0</v>
      </c>
      <c r="J38" s="26">
        <v>0</v>
      </c>
    </row>
    <row r="39" spans="1:11" ht="12.75">
      <c r="A39" t="s">
        <v>31</v>
      </c>
      <c r="B39" s="25" t="s">
        <v>59</v>
      </c>
      <c r="C39" s="25" t="s">
        <v>60</v>
      </c>
      <c r="D39" s="67" t="s">
        <v>44</v>
      </c>
      <c r="E39" s="78">
        <v>0.75</v>
      </c>
      <c r="F39" s="27">
        <v>0.585</v>
      </c>
      <c r="G39" s="67" t="s">
        <v>44</v>
      </c>
      <c r="H39" s="30">
        <v>0.63567</v>
      </c>
      <c r="I39" s="26">
        <v>2.5</v>
      </c>
      <c r="J39" s="26">
        <v>0.559</v>
      </c>
      <c r="K39" s="26"/>
    </row>
    <row r="40" spans="1:10" ht="12.75">
      <c r="A40" t="s">
        <v>31</v>
      </c>
      <c r="B40" s="25" t="s">
        <v>61</v>
      </c>
      <c r="C40" s="25" t="s">
        <v>62</v>
      </c>
      <c r="D40" s="71">
        <v>0</v>
      </c>
      <c r="E40" s="77">
        <v>0</v>
      </c>
      <c r="F40" s="27">
        <v>0</v>
      </c>
      <c r="G40" s="67">
        <v>0</v>
      </c>
      <c r="H40" s="26">
        <v>0</v>
      </c>
      <c r="I40" s="26">
        <v>0</v>
      </c>
      <c r="J40" s="26">
        <v>0</v>
      </c>
    </row>
    <row r="41" spans="1:10" ht="12.75">
      <c r="A41" t="s">
        <v>31</v>
      </c>
      <c r="B41" s="25" t="s">
        <v>63</v>
      </c>
      <c r="C41" s="25" t="s">
        <v>64</v>
      </c>
      <c r="D41" s="71">
        <v>0</v>
      </c>
      <c r="E41" s="77">
        <v>0</v>
      </c>
      <c r="F41" s="27">
        <v>0</v>
      </c>
      <c r="G41" s="67">
        <v>0</v>
      </c>
      <c r="H41" s="26">
        <v>0</v>
      </c>
      <c r="I41" s="26">
        <v>0</v>
      </c>
      <c r="J41" s="26">
        <v>0</v>
      </c>
    </row>
    <row r="42" spans="1:10" ht="12.75">
      <c r="A42" t="s">
        <v>31</v>
      </c>
      <c r="B42" s="25" t="s">
        <v>65</v>
      </c>
      <c r="C42" s="25" t="s">
        <v>66</v>
      </c>
      <c r="D42" s="68">
        <v>5.06</v>
      </c>
      <c r="E42" s="78">
        <v>4.6296</v>
      </c>
      <c r="F42" s="27">
        <v>5.5</v>
      </c>
      <c r="G42" s="67" t="s">
        <v>44</v>
      </c>
      <c r="H42" s="30">
        <v>3.778705</v>
      </c>
      <c r="I42" s="26">
        <v>0.345</v>
      </c>
      <c r="J42" s="26">
        <v>0.35</v>
      </c>
    </row>
    <row r="43" spans="1:10" ht="12.75">
      <c r="A43" t="s">
        <v>31</v>
      </c>
      <c r="B43" s="25" t="s">
        <v>67</v>
      </c>
      <c r="C43" s="25" t="s">
        <v>68</v>
      </c>
      <c r="D43" s="71">
        <v>0</v>
      </c>
      <c r="E43" s="77">
        <v>0</v>
      </c>
      <c r="F43" s="27">
        <v>0</v>
      </c>
      <c r="G43" s="67">
        <v>0</v>
      </c>
      <c r="H43" s="26">
        <v>0</v>
      </c>
      <c r="I43" s="26">
        <v>0</v>
      </c>
      <c r="J43" s="26">
        <v>0</v>
      </c>
    </row>
    <row r="44" spans="1:10" ht="12.75">
      <c r="A44" t="s">
        <v>31</v>
      </c>
      <c r="B44" s="25" t="s">
        <v>69</v>
      </c>
      <c r="C44" s="25" t="s">
        <v>70</v>
      </c>
      <c r="D44" s="71">
        <v>0</v>
      </c>
      <c r="E44" s="77">
        <v>0</v>
      </c>
      <c r="F44" s="27">
        <v>0</v>
      </c>
      <c r="G44" s="67">
        <v>0</v>
      </c>
      <c r="H44" s="26">
        <v>0</v>
      </c>
      <c r="I44" s="26">
        <v>0</v>
      </c>
      <c r="J44" s="26">
        <v>0</v>
      </c>
    </row>
    <row r="45" spans="1:10" ht="12.75">
      <c r="A45" t="s">
        <v>31</v>
      </c>
      <c r="B45" s="25" t="s">
        <v>71</v>
      </c>
      <c r="C45" s="25" t="s">
        <v>72</v>
      </c>
      <c r="D45" s="71">
        <v>0</v>
      </c>
      <c r="E45" s="77">
        <v>0</v>
      </c>
      <c r="F45" s="27">
        <v>0</v>
      </c>
      <c r="G45" s="67">
        <v>0</v>
      </c>
      <c r="H45" s="26">
        <v>0</v>
      </c>
      <c r="I45" s="26">
        <v>0</v>
      </c>
      <c r="J45" s="26">
        <v>0</v>
      </c>
    </row>
    <row r="46" spans="1:10" ht="12.75">
      <c r="A46" t="s">
        <v>31</v>
      </c>
      <c r="B46" s="25" t="s">
        <v>73</v>
      </c>
      <c r="C46" s="25" t="s">
        <v>74</v>
      </c>
      <c r="D46" s="71">
        <v>0</v>
      </c>
      <c r="E46" s="77">
        <v>0</v>
      </c>
      <c r="F46" s="27">
        <v>0</v>
      </c>
      <c r="G46" s="67">
        <v>0</v>
      </c>
      <c r="H46" s="26">
        <v>0</v>
      </c>
      <c r="I46" s="26">
        <v>0</v>
      </c>
      <c r="J46" s="26">
        <v>0</v>
      </c>
    </row>
    <row r="47" spans="1:10" ht="12.75">
      <c r="A47" t="s">
        <v>31</v>
      </c>
      <c r="B47" s="25" t="s">
        <v>75</v>
      </c>
      <c r="C47" s="25" t="s">
        <v>76</v>
      </c>
      <c r="D47" s="71">
        <v>0</v>
      </c>
      <c r="E47" s="77">
        <v>0</v>
      </c>
      <c r="F47" s="27">
        <v>0</v>
      </c>
      <c r="G47" s="67">
        <v>0</v>
      </c>
      <c r="H47" s="26">
        <v>0</v>
      </c>
      <c r="I47" s="26">
        <v>0</v>
      </c>
      <c r="J47" s="26">
        <v>0</v>
      </c>
    </row>
    <row r="48" spans="1:10" ht="12.75">
      <c r="A48" t="s">
        <v>31</v>
      </c>
      <c r="B48" s="25" t="s">
        <v>77</v>
      </c>
      <c r="C48" s="25" t="s">
        <v>78</v>
      </c>
      <c r="D48" s="67" t="s">
        <v>44</v>
      </c>
      <c r="E48" s="78">
        <v>0.526</v>
      </c>
      <c r="F48" s="27" t="s">
        <v>44</v>
      </c>
      <c r="G48" s="67" t="s">
        <v>44</v>
      </c>
      <c r="H48" s="26">
        <v>0</v>
      </c>
      <c r="I48" s="26">
        <v>0.109</v>
      </c>
      <c r="J48" s="26" t="s">
        <v>44</v>
      </c>
    </row>
    <row r="49" spans="1:10" ht="12.75">
      <c r="A49" t="s">
        <v>31</v>
      </c>
      <c r="B49" s="25" t="s">
        <v>79</v>
      </c>
      <c r="C49" s="25" t="s">
        <v>80</v>
      </c>
      <c r="D49" s="71">
        <v>0</v>
      </c>
      <c r="E49" s="77">
        <v>0</v>
      </c>
      <c r="F49" s="27">
        <v>0</v>
      </c>
      <c r="G49" s="67">
        <v>0</v>
      </c>
      <c r="H49" s="26">
        <v>0</v>
      </c>
      <c r="I49" s="26">
        <v>0</v>
      </c>
      <c r="J49" s="26">
        <v>0</v>
      </c>
    </row>
    <row r="50" spans="1:10" ht="12.75">
      <c r="A50" t="s">
        <v>31</v>
      </c>
      <c r="B50" s="25" t="s">
        <v>81</v>
      </c>
      <c r="C50" s="25" t="s">
        <v>82</v>
      </c>
      <c r="D50" s="71">
        <v>0</v>
      </c>
      <c r="E50" s="77">
        <v>0</v>
      </c>
      <c r="F50" s="27">
        <v>0</v>
      </c>
      <c r="G50" s="67">
        <v>0</v>
      </c>
      <c r="H50" s="26">
        <v>0</v>
      </c>
      <c r="I50" s="26">
        <v>0</v>
      </c>
      <c r="J50" s="26">
        <v>0</v>
      </c>
    </row>
    <row r="51" spans="1:10" ht="12.75">
      <c r="A51" t="s">
        <v>31</v>
      </c>
      <c r="B51" s="25" t="s">
        <v>83</v>
      </c>
      <c r="C51" s="25" t="s">
        <v>84</v>
      </c>
      <c r="D51" s="71">
        <v>0</v>
      </c>
      <c r="E51" s="77">
        <v>0</v>
      </c>
      <c r="F51" s="27">
        <v>0</v>
      </c>
      <c r="G51" s="67">
        <v>0</v>
      </c>
      <c r="H51" s="26">
        <v>0</v>
      </c>
      <c r="I51" s="26">
        <v>0</v>
      </c>
      <c r="J51" s="26">
        <v>0</v>
      </c>
    </row>
    <row r="52" spans="1:10" ht="12.75">
      <c r="A52" t="s">
        <v>31</v>
      </c>
      <c r="B52" s="25" t="s">
        <v>85</v>
      </c>
      <c r="C52" s="25" t="s">
        <v>86</v>
      </c>
      <c r="D52" s="71">
        <v>0</v>
      </c>
      <c r="E52" s="77">
        <v>0</v>
      </c>
      <c r="F52" s="27">
        <v>0</v>
      </c>
      <c r="G52" s="67">
        <v>0</v>
      </c>
      <c r="H52" s="26">
        <v>0</v>
      </c>
      <c r="I52" s="26">
        <v>0</v>
      </c>
      <c r="J52" s="26">
        <v>0</v>
      </c>
    </row>
    <row r="53" spans="1:10" ht="12.75">
      <c r="A53" t="s">
        <v>31</v>
      </c>
      <c r="B53" s="25" t="s">
        <v>87</v>
      </c>
      <c r="C53" s="25" t="s">
        <v>88</v>
      </c>
      <c r="D53" s="71">
        <v>0</v>
      </c>
      <c r="E53" s="77">
        <v>0</v>
      </c>
      <c r="F53" s="27">
        <v>0</v>
      </c>
      <c r="G53" s="67">
        <v>0</v>
      </c>
      <c r="H53" s="26">
        <v>0</v>
      </c>
      <c r="I53" s="26">
        <v>0</v>
      </c>
      <c r="J53" s="26">
        <v>0</v>
      </c>
    </row>
    <row r="54" spans="1:10" ht="12.75">
      <c r="A54" t="s">
        <v>31</v>
      </c>
      <c r="B54" s="25" t="s">
        <v>89</v>
      </c>
      <c r="C54" s="25" t="s">
        <v>90</v>
      </c>
      <c r="D54" s="71">
        <v>0</v>
      </c>
      <c r="E54" s="77">
        <v>0</v>
      </c>
      <c r="F54" s="27">
        <v>0</v>
      </c>
      <c r="G54" s="67">
        <v>0</v>
      </c>
      <c r="H54" s="26">
        <v>0</v>
      </c>
      <c r="I54" s="26">
        <v>0</v>
      </c>
      <c r="J54" s="26">
        <v>0</v>
      </c>
    </row>
    <row r="55" spans="1:10" ht="12.75">
      <c r="A55" t="s">
        <v>31</v>
      </c>
      <c r="B55" s="25" t="s">
        <v>91</v>
      </c>
      <c r="C55" s="25" t="s">
        <v>92</v>
      </c>
      <c r="D55" s="71">
        <v>0</v>
      </c>
      <c r="E55" s="77">
        <v>0</v>
      </c>
      <c r="F55" s="27">
        <v>0</v>
      </c>
      <c r="G55" s="67">
        <v>0</v>
      </c>
      <c r="H55" s="26">
        <v>0</v>
      </c>
      <c r="I55" s="26">
        <v>0</v>
      </c>
      <c r="J55" s="26">
        <v>0</v>
      </c>
    </row>
    <row r="56" spans="1:10" ht="12.75">
      <c r="A56" t="s">
        <v>31</v>
      </c>
      <c r="B56" s="25" t="s">
        <v>93</v>
      </c>
      <c r="C56" s="25" t="s">
        <v>94</v>
      </c>
      <c r="D56" s="71">
        <v>0</v>
      </c>
      <c r="E56" s="77">
        <v>0</v>
      </c>
      <c r="F56" s="27">
        <v>0</v>
      </c>
      <c r="G56" s="67">
        <v>0</v>
      </c>
      <c r="H56" s="26">
        <v>0</v>
      </c>
      <c r="I56" s="26">
        <v>0</v>
      </c>
      <c r="J56" s="26">
        <v>0</v>
      </c>
    </row>
    <row r="57" spans="1:10" ht="12.75">
      <c r="A57" t="s">
        <v>31</v>
      </c>
      <c r="B57" s="25" t="s">
        <v>95</v>
      </c>
      <c r="C57" s="25" t="s">
        <v>96</v>
      </c>
      <c r="D57" s="71">
        <v>0</v>
      </c>
      <c r="E57" s="77">
        <v>0</v>
      </c>
      <c r="F57" s="27">
        <v>0</v>
      </c>
      <c r="G57" s="67">
        <v>0</v>
      </c>
      <c r="H57" s="26">
        <v>0</v>
      </c>
      <c r="I57" s="26">
        <v>0</v>
      </c>
      <c r="J57" s="26">
        <v>0</v>
      </c>
    </row>
    <row r="58" spans="1:10" ht="12.75">
      <c r="A58" t="s">
        <v>31</v>
      </c>
      <c r="B58" s="25" t="s">
        <v>97</v>
      </c>
      <c r="C58" s="25" t="s">
        <v>98</v>
      </c>
      <c r="D58" s="71">
        <v>0</v>
      </c>
      <c r="E58" s="77">
        <v>0</v>
      </c>
      <c r="F58" s="27">
        <v>0</v>
      </c>
      <c r="G58" s="67">
        <v>0</v>
      </c>
      <c r="H58" s="26">
        <v>0</v>
      </c>
      <c r="I58" s="26">
        <v>0</v>
      </c>
      <c r="J58" s="26">
        <v>0</v>
      </c>
    </row>
    <row r="59" spans="1:14" ht="12.75">
      <c r="A59" t="s">
        <v>31</v>
      </c>
      <c r="B59" s="25" t="s">
        <v>99</v>
      </c>
      <c r="C59" s="25" t="s">
        <v>100</v>
      </c>
      <c r="D59" s="68">
        <v>0.929553</v>
      </c>
      <c r="E59" s="78">
        <v>0.9296</v>
      </c>
      <c r="F59" s="27">
        <v>0.9607</v>
      </c>
      <c r="G59" s="68">
        <v>8.6838</v>
      </c>
      <c r="H59" s="30">
        <v>8.68749</v>
      </c>
      <c r="I59" s="26">
        <v>8.723</v>
      </c>
      <c r="J59" s="26">
        <v>8.725</v>
      </c>
      <c r="M59" s="28"/>
      <c r="N59" s="29"/>
    </row>
    <row r="60" spans="1:14" ht="12.75">
      <c r="A60" t="s">
        <v>31</v>
      </c>
      <c r="B60" s="25" t="s">
        <v>101</v>
      </c>
      <c r="C60" s="25" t="s">
        <v>102</v>
      </c>
      <c r="D60" s="71">
        <v>0</v>
      </c>
      <c r="E60" s="77">
        <v>0</v>
      </c>
      <c r="F60" s="27">
        <v>0</v>
      </c>
      <c r="G60" s="67">
        <v>0</v>
      </c>
      <c r="H60" s="26">
        <v>0</v>
      </c>
      <c r="I60" s="26">
        <v>0</v>
      </c>
      <c r="J60" s="26">
        <v>0</v>
      </c>
      <c r="M60" s="28"/>
      <c r="N60" s="29"/>
    </row>
    <row r="61" spans="1:14" ht="12.75">
      <c r="A61" t="s">
        <v>31</v>
      </c>
      <c r="B61" s="25" t="s">
        <v>103</v>
      </c>
      <c r="C61" s="25" t="s">
        <v>104</v>
      </c>
      <c r="D61" s="71">
        <v>0</v>
      </c>
      <c r="E61" s="77">
        <v>0</v>
      </c>
      <c r="F61" s="27">
        <v>0</v>
      </c>
      <c r="G61" s="67">
        <v>0</v>
      </c>
      <c r="H61" s="26">
        <v>0</v>
      </c>
      <c r="I61" s="26">
        <v>0</v>
      </c>
      <c r="J61" s="26">
        <v>0</v>
      </c>
      <c r="M61" s="28"/>
      <c r="N61" s="29"/>
    </row>
    <row r="62" spans="1:14" ht="12.75">
      <c r="A62" t="s">
        <v>31</v>
      </c>
      <c r="B62" s="25" t="s">
        <v>105</v>
      </c>
      <c r="C62" s="25" t="s">
        <v>106</v>
      </c>
      <c r="D62" s="71">
        <v>0</v>
      </c>
      <c r="E62" s="77">
        <v>0</v>
      </c>
      <c r="F62" s="27">
        <v>0</v>
      </c>
      <c r="G62" s="67">
        <v>0</v>
      </c>
      <c r="H62" s="26">
        <v>0</v>
      </c>
      <c r="I62" s="26">
        <v>0</v>
      </c>
      <c r="J62" s="26">
        <v>0</v>
      </c>
      <c r="M62" s="28"/>
      <c r="N62" s="29"/>
    </row>
    <row r="63" spans="1:15" ht="12.75">
      <c r="A63" t="s">
        <v>31</v>
      </c>
      <c r="B63" s="25" t="s">
        <v>107</v>
      </c>
      <c r="C63" s="25" t="s">
        <v>108</v>
      </c>
      <c r="D63" s="71">
        <v>0</v>
      </c>
      <c r="E63" s="77">
        <v>0</v>
      </c>
      <c r="F63" s="27">
        <v>0</v>
      </c>
      <c r="G63" s="67">
        <v>0</v>
      </c>
      <c r="H63" s="26">
        <v>0</v>
      </c>
      <c r="I63" s="26">
        <v>0</v>
      </c>
      <c r="J63" s="26">
        <v>0</v>
      </c>
      <c r="M63" s="31"/>
      <c r="N63" s="29"/>
      <c r="O63" s="33"/>
    </row>
    <row r="64" spans="1:15" ht="12.75">
      <c r="A64" t="s">
        <v>31</v>
      </c>
      <c r="B64" s="25" t="s">
        <v>109</v>
      </c>
      <c r="C64" s="25" t="s">
        <v>110</v>
      </c>
      <c r="D64" s="67" t="s">
        <v>44</v>
      </c>
      <c r="E64" s="78">
        <v>0.111</v>
      </c>
      <c r="F64" s="26" t="s">
        <v>44</v>
      </c>
      <c r="G64" s="67" t="s">
        <v>44</v>
      </c>
      <c r="H64" s="26">
        <v>0</v>
      </c>
      <c r="I64" s="26">
        <v>0</v>
      </c>
      <c r="J64" s="26" t="s">
        <v>44</v>
      </c>
      <c r="M64" s="28"/>
      <c r="N64" s="29"/>
      <c r="O64" s="33"/>
    </row>
    <row r="65" spans="1:10" ht="12.75">
      <c r="A65" t="s">
        <v>31</v>
      </c>
      <c r="B65" s="25" t="s">
        <v>111</v>
      </c>
      <c r="C65" s="25" t="s">
        <v>112</v>
      </c>
      <c r="D65" s="68">
        <v>0.99</v>
      </c>
      <c r="E65" s="78">
        <v>0.99</v>
      </c>
      <c r="F65" s="27">
        <v>0.776</v>
      </c>
      <c r="G65" s="68">
        <v>18.814899999999998</v>
      </c>
      <c r="H65" s="30">
        <v>18.822895</v>
      </c>
      <c r="I65" s="26">
        <v>25.88</v>
      </c>
      <c r="J65" s="26">
        <v>18.81</v>
      </c>
    </row>
    <row r="66" spans="1:10" ht="12.75">
      <c r="A66" t="s">
        <v>31</v>
      </c>
      <c r="B66" s="25" t="s">
        <v>113</v>
      </c>
      <c r="C66" s="25" t="s">
        <v>114</v>
      </c>
      <c r="D66" s="71">
        <v>0</v>
      </c>
      <c r="E66" s="77">
        <v>0</v>
      </c>
      <c r="F66" s="27">
        <v>0</v>
      </c>
      <c r="G66" s="67">
        <v>0</v>
      </c>
      <c r="H66" s="26">
        <v>0</v>
      </c>
      <c r="I66" s="26">
        <v>0</v>
      </c>
      <c r="J66" s="26">
        <v>0</v>
      </c>
    </row>
    <row r="67" spans="1:11" ht="12.75">
      <c r="A67" t="s">
        <v>31</v>
      </c>
      <c r="B67" s="25" t="s">
        <v>115</v>
      </c>
      <c r="C67" s="25" t="s">
        <v>116</v>
      </c>
      <c r="D67" s="71">
        <v>0</v>
      </c>
      <c r="E67" s="77">
        <v>0</v>
      </c>
      <c r="F67" s="27">
        <v>0</v>
      </c>
      <c r="G67" s="67">
        <v>0</v>
      </c>
      <c r="H67" s="26">
        <v>0</v>
      </c>
      <c r="I67" s="26">
        <v>0</v>
      </c>
      <c r="J67" s="26">
        <v>0</v>
      </c>
      <c r="K67" s="40"/>
    </row>
    <row r="68" spans="1:10" ht="12.75">
      <c r="A68" t="s">
        <v>31</v>
      </c>
      <c r="B68" s="25" t="s">
        <v>117</v>
      </c>
      <c r="C68" s="25" t="s">
        <v>118</v>
      </c>
      <c r="D68" s="68">
        <v>77.226</v>
      </c>
      <c r="E68" s="78">
        <v>79.729</v>
      </c>
      <c r="F68" s="27">
        <v>52.4</v>
      </c>
      <c r="G68" s="68">
        <v>148.9307</v>
      </c>
      <c r="H68" s="30">
        <v>149.135245</v>
      </c>
      <c r="I68" s="26">
        <v>151.395</v>
      </c>
      <c r="J68" s="26">
        <v>150.5</v>
      </c>
    </row>
    <row r="69" spans="1:10" ht="12.75">
      <c r="A69" t="s">
        <v>31</v>
      </c>
      <c r="B69" s="25" t="s">
        <v>119</v>
      </c>
      <c r="C69" s="25" t="s">
        <v>120</v>
      </c>
      <c r="D69" s="71">
        <v>0</v>
      </c>
      <c r="E69" s="77">
        <v>0</v>
      </c>
      <c r="F69" s="27">
        <v>0</v>
      </c>
      <c r="G69" s="71">
        <v>0</v>
      </c>
      <c r="H69" s="26">
        <v>0</v>
      </c>
      <c r="I69" s="26">
        <v>0</v>
      </c>
      <c r="J69" s="26">
        <v>0</v>
      </c>
    </row>
    <row r="70" spans="1:10" ht="12.75">
      <c r="A70" t="s">
        <v>31</v>
      </c>
      <c r="B70" s="25" t="s">
        <v>121</v>
      </c>
      <c r="C70" s="25" t="s">
        <v>122</v>
      </c>
      <c r="D70" s="71">
        <v>0</v>
      </c>
      <c r="E70" s="77">
        <v>0</v>
      </c>
      <c r="F70" s="27">
        <v>0</v>
      </c>
      <c r="G70" s="71">
        <v>0</v>
      </c>
      <c r="H70" s="26">
        <v>0</v>
      </c>
      <c r="I70" s="26">
        <v>0</v>
      </c>
      <c r="J70" s="26">
        <v>0</v>
      </c>
    </row>
    <row r="71" spans="2:11" ht="12.75">
      <c r="B71" s="25" t="s">
        <v>123</v>
      </c>
      <c r="C71" s="25"/>
      <c r="D71" s="68">
        <v>1.4996</v>
      </c>
      <c r="E71" s="77" t="s">
        <v>124</v>
      </c>
      <c r="F71" s="27">
        <f>0.13+0.0879</f>
        <v>0.2179</v>
      </c>
      <c r="G71" s="68">
        <v>6.001</v>
      </c>
      <c r="H71" s="26">
        <v>0</v>
      </c>
      <c r="I71" s="26" t="s">
        <v>124</v>
      </c>
      <c r="J71" s="26">
        <v>0.0061</v>
      </c>
      <c r="K71" s="26"/>
    </row>
    <row r="72" spans="1:11" ht="12.75">
      <c r="A72" s="18"/>
      <c r="B72" s="20" t="s">
        <v>31</v>
      </c>
      <c r="C72" s="20" t="s">
        <v>125</v>
      </c>
      <c r="D72" s="70">
        <f aca="true" t="shared" si="1" ref="D72:J72">SUM(D26:D71)</f>
        <v>101.165453</v>
      </c>
      <c r="E72" s="70">
        <f t="shared" si="1"/>
        <v>103.36395</v>
      </c>
      <c r="F72" s="35">
        <f t="shared" si="1"/>
        <v>75.97279999999999</v>
      </c>
      <c r="G72" s="70">
        <f t="shared" si="1"/>
        <v>250.59470000000002</v>
      </c>
      <c r="H72" s="35">
        <f t="shared" si="1"/>
        <v>243.95601999999997</v>
      </c>
      <c r="I72" s="35">
        <f t="shared" si="1"/>
        <v>250.838</v>
      </c>
      <c r="J72" s="35">
        <f t="shared" si="1"/>
        <v>241.3554</v>
      </c>
      <c r="K72" s="36"/>
    </row>
    <row r="73" spans="1:11" ht="12.75">
      <c r="A73" s="18"/>
      <c r="B73" s="20"/>
      <c r="C73" s="20"/>
      <c r="D73" s="71"/>
      <c r="E73" s="81"/>
      <c r="F73" s="38"/>
      <c r="G73" s="71"/>
      <c r="H73" s="37"/>
      <c r="I73" s="35"/>
      <c r="J73" s="38"/>
      <c r="K73" s="36"/>
    </row>
    <row r="74" spans="1:10" ht="12.75">
      <c r="A74" t="s">
        <v>126</v>
      </c>
      <c r="B74" s="25" t="s">
        <v>127</v>
      </c>
      <c r="C74" s="25" t="s">
        <v>128</v>
      </c>
      <c r="D74" s="67" t="s">
        <v>44</v>
      </c>
      <c r="E74" s="78">
        <v>0.062</v>
      </c>
      <c r="F74" s="27">
        <v>0.081</v>
      </c>
      <c r="G74" s="67" t="s">
        <v>44</v>
      </c>
      <c r="H74" s="30">
        <v>0.7062999999999999</v>
      </c>
      <c r="I74" s="26">
        <v>0.53</v>
      </c>
      <c r="J74" s="26">
        <v>0.8193</v>
      </c>
    </row>
    <row r="75" spans="1:10" ht="12.75">
      <c r="A75" t="s">
        <v>126</v>
      </c>
      <c r="B75" s="25" t="s">
        <v>129</v>
      </c>
      <c r="C75" s="25" t="s">
        <v>130</v>
      </c>
      <c r="D75" s="71">
        <v>0</v>
      </c>
      <c r="E75" s="77">
        <v>0</v>
      </c>
      <c r="F75" s="27">
        <v>0</v>
      </c>
      <c r="G75" s="67">
        <v>0</v>
      </c>
      <c r="H75" s="26">
        <v>0</v>
      </c>
      <c r="I75" s="26">
        <v>0</v>
      </c>
      <c r="J75" s="26">
        <v>0</v>
      </c>
    </row>
    <row r="76" spans="1:10" ht="12.75">
      <c r="A76" t="s">
        <v>126</v>
      </c>
      <c r="B76" s="25" t="s">
        <v>131</v>
      </c>
      <c r="C76" s="25" t="s">
        <v>132</v>
      </c>
      <c r="D76" s="71">
        <v>0</v>
      </c>
      <c r="E76" s="77">
        <v>0</v>
      </c>
      <c r="F76" s="27">
        <v>0</v>
      </c>
      <c r="G76" s="67">
        <v>0</v>
      </c>
      <c r="H76" s="26">
        <v>0</v>
      </c>
      <c r="I76" s="26">
        <v>0</v>
      </c>
      <c r="J76" s="26">
        <v>0</v>
      </c>
    </row>
    <row r="77" spans="1:10" ht="12.75">
      <c r="A77" t="s">
        <v>126</v>
      </c>
      <c r="B77" s="25" t="s">
        <v>133</v>
      </c>
      <c r="C77" s="25" t="s">
        <v>134</v>
      </c>
      <c r="D77" s="67" t="s">
        <v>44</v>
      </c>
      <c r="E77" s="78">
        <v>0.069144</v>
      </c>
      <c r="F77" s="27">
        <v>0.0691</v>
      </c>
      <c r="G77" s="67" t="s">
        <v>44</v>
      </c>
      <c r="H77" s="30">
        <v>0.8122449999999999</v>
      </c>
      <c r="I77" s="26">
        <v>1</v>
      </c>
      <c r="J77" s="26">
        <v>0.9994</v>
      </c>
    </row>
    <row r="78" spans="1:10" ht="12.75">
      <c r="A78" t="s">
        <v>126</v>
      </c>
      <c r="B78" s="25" t="s">
        <v>135</v>
      </c>
      <c r="C78" s="25" t="s">
        <v>136</v>
      </c>
      <c r="D78" s="68">
        <v>1.3271477999999999</v>
      </c>
      <c r="E78" s="78">
        <v>1.328</v>
      </c>
      <c r="F78" s="27">
        <v>1.328</v>
      </c>
      <c r="G78" s="68">
        <v>3.1063999999999994</v>
      </c>
      <c r="H78" s="30">
        <v>4.66158</v>
      </c>
      <c r="I78" s="26">
        <v>2.786</v>
      </c>
      <c r="J78" s="26">
        <v>2.6486</v>
      </c>
    </row>
    <row r="79" spans="1:10" ht="12.75">
      <c r="A79" t="s">
        <v>126</v>
      </c>
      <c r="B79" s="25" t="s">
        <v>137</v>
      </c>
      <c r="C79" s="25" t="s">
        <v>138</v>
      </c>
      <c r="D79" s="71">
        <v>0</v>
      </c>
      <c r="E79" s="77">
        <v>0</v>
      </c>
      <c r="F79" s="27">
        <v>0</v>
      </c>
      <c r="G79" s="67">
        <v>0</v>
      </c>
      <c r="H79" s="26">
        <v>0</v>
      </c>
      <c r="I79" s="26">
        <v>0</v>
      </c>
      <c r="J79" s="26">
        <v>0</v>
      </c>
    </row>
    <row r="80" spans="1:10" ht="12.75">
      <c r="A80" t="s">
        <v>126</v>
      </c>
      <c r="B80" s="25" t="s">
        <v>139</v>
      </c>
      <c r="C80" s="25" t="s">
        <v>140</v>
      </c>
      <c r="D80" s="71">
        <v>0</v>
      </c>
      <c r="E80" s="77">
        <v>0</v>
      </c>
      <c r="F80" s="27">
        <v>0</v>
      </c>
      <c r="G80" s="67">
        <v>0</v>
      </c>
      <c r="H80" s="26">
        <v>0</v>
      </c>
      <c r="I80" s="26">
        <v>0</v>
      </c>
      <c r="J80" s="26">
        <v>0</v>
      </c>
    </row>
    <row r="81" spans="1:10" ht="12.75">
      <c r="A81" t="s">
        <v>126</v>
      </c>
      <c r="B81" s="25" t="s">
        <v>141</v>
      </c>
      <c r="C81" s="25" t="s">
        <v>142</v>
      </c>
      <c r="D81" s="67" t="s">
        <v>124</v>
      </c>
      <c r="E81" s="77" t="s">
        <v>124</v>
      </c>
      <c r="F81" s="26" t="s">
        <v>124</v>
      </c>
      <c r="G81" s="67" t="s">
        <v>124</v>
      </c>
      <c r="H81" s="26" t="s">
        <v>124</v>
      </c>
      <c r="I81" s="26" t="s">
        <v>124</v>
      </c>
      <c r="J81" s="26" t="s">
        <v>124</v>
      </c>
    </row>
    <row r="82" spans="1:10" ht="12.75">
      <c r="A82" t="s">
        <v>126</v>
      </c>
      <c r="B82" s="25" t="s">
        <v>143</v>
      </c>
      <c r="C82" s="25" t="s">
        <v>144</v>
      </c>
      <c r="D82" s="67" t="s">
        <v>44</v>
      </c>
      <c r="E82" s="78">
        <v>0.1584</v>
      </c>
      <c r="F82" s="27">
        <v>0.1601</v>
      </c>
      <c r="G82" s="67" t="s">
        <v>44</v>
      </c>
      <c r="H82" s="30">
        <v>0.24720499999999998</v>
      </c>
      <c r="I82" s="26">
        <v>0.378</v>
      </c>
      <c r="J82" s="26">
        <v>0.3775</v>
      </c>
    </row>
    <row r="83" spans="1:10" ht="12.75">
      <c r="A83" t="s">
        <v>126</v>
      </c>
      <c r="B83" s="25" t="s">
        <v>145</v>
      </c>
      <c r="C83" s="25" t="s">
        <v>146</v>
      </c>
      <c r="D83" s="67" t="s">
        <v>44</v>
      </c>
      <c r="E83" s="78">
        <v>0.3672</v>
      </c>
      <c r="F83" s="27">
        <v>0.2248</v>
      </c>
      <c r="G83" s="68">
        <v>6.9894</v>
      </c>
      <c r="H83" s="30">
        <v>6.99237</v>
      </c>
      <c r="I83" s="26">
        <v>9.076</v>
      </c>
      <c r="J83" s="26">
        <v>7.0983</v>
      </c>
    </row>
    <row r="84" spans="1:10" ht="12.75">
      <c r="A84" t="s">
        <v>126</v>
      </c>
      <c r="B84" s="25" t="s">
        <v>147</v>
      </c>
      <c r="C84" s="25" t="s">
        <v>148</v>
      </c>
      <c r="D84" s="67" t="s">
        <v>124</v>
      </c>
      <c r="E84" s="77" t="s">
        <v>124</v>
      </c>
      <c r="F84" s="26" t="s">
        <v>124</v>
      </c>
      <c r="G84" s="67" t="s">
        <v>124</v>
      </c>
      <c r="H84" s="26">
        <v>0</v>
      </c>
      <c r="I84" s="26" t="s">
        <v>124</v>
      </c>
      <c r="J84" s="26" t="s">
        <v>124</v>
      </c>
    </row>
    <row r="85" spans="1:10" ht="12.75">
      <c r="A85" t="s">
        <v>126</v>
      </c>
      <c r="B85" s="25" t="s">
        <v>149</v>
      </c>
      <c r="C85" s="25" t="s">
        <v>150</v>
      </c>
      <c r="D85" s="67" t="s">
        <v>124</v>
      </c>
      <c r="E85" s="77" t="s">
        <v>124</v>
      </c>
      <c r="F85" s="26" t="s">
        <v>124</v>
      </c>
      <c r="G85" s="67" t="s">
        <v>124</v>
      </c>
      <c r="H85" s="26">
        <v>0</v>
      </c>
      <c r="I85" s="26" t="s">
        <v>124</v>
      </c>
      <c r="J85" s="26" t="s">
        <v>124</v>
      </c>
    </row>
    <row r="86" spans="1:10" ht="12.75">
      <c r="A86" t="s">
        <v>126</v>
      </c>
      <c r="B86" s="25" t="s">
        <v>151</v>
      </c>
      <c r="C86" s="25" t="s">
        <v>152</v>
      </c>
      <c r="D86" s="71">
        <v>0</v>
      </c>
      <c r="E86" s="77">
        <v>0</v>
      </c>
      <c r="F86" s="27">
        <v>0</v>
      </c>
      <c r="G86" s="71">
        <v>0</v>
      </c>
      <c r="H86" s="26">
        <v>0</v>
      </c>
      <c r="I86" s="26">
        <v>0</v>
      </c>
      <c r="J86" s="26">
        <v>0</v>
      </c>
    </row>
    <row r="87" spans="1:10" ht="12.75">
      <c r="A87" t="s">
        <v>126</v>
      </c>
      <c r="B87" s="25" t="s">
        <v>153</v>
      </c>
      <c r="C87" s="25" t="s">
        <v>154</v>
      </c>
      <c r="D87" s="67" t="s">
        <v>44</v>
      </c>
      <c r="E87" s="78">
        <v>0.007</v>
      </c>
      <c r="F87" s="27" t="s">
        <v>44</v>
      </c>
      <c r="G87" s="67" t="s">
        <v>44</v>
      </c>
      <c r="H87" s="30">
        <v>0.035315</v>
      </c>
      <c r="I87" s="26">
        <v>0.035</v>
      </c>
      <c r="J87" s="26" t="s">
        <v>44</v>
      </c>
    </row>
    <row r="88" spans="1:10" ht="12.75">
      <c r="A88" t="s">
        <v>126</v>
      </c>
      <c r="B88" s="25" t="s">
        <v>155</v>
      </c>
      <c r="C88" s="25" t="s">
        <v>156</v>
      </c>
      <c r="D88" s="71">
        <v>0</v>
      </c>
      <c r="E88" s="77">
        <v>0</v>
      </c>
      <c r="F88" s="27">
        <v>0</v>
      </c>
      <c r="G88" s="74">
        <v>0</v>
      </c>
      <c r="H88" s="26">
        <v>0</v>
      </c>
      <c r="I88" s="26">
        <v>0</v>
      </c>
      <c r="J88" s="26">
        <v>0</v>
      </c>
    </row>
    <row r="89" spans="1:14" ht="12.75">
      <c r="A89" t="s">
        <v>126</v>
      </c>
      <c r="B89" s="25" t="s">
        <v>157</v>
      </c>
      <c r="C89" s="25" t="s">
        <v>158</v>
      </c>
      <c r="D89" s="72" t="s">
        <v>44</v>
      </c>
      <c r="E89" s="77">
        <v>0</v>
      </c>
      <c r="F89" s="27" t="s">
        <v>44</v>
      </c>
      <c r="G89" s="67" t="s">
        <v>44</v>
      </c>
      <c r="H89" s="30">
        <v>1.20071</v>
      </c>
      <c r="I89" s="26">
        <v>0.35</v>
      </c>
      <c r="J89" s="26" t="s">
        <v>44</v>
      </c>
      <c r="M89" s="28"/>
      <c r="N89" s="29"/>
    </row>
    <row r="90" spans="1:14" ht="12.75">
      <c r="A90" t="s">
        <v>126</v>
      </c>
      <c r="B90" s="25" t="s">
        <v>159</v>
      </c>
      <c r="C90" s="25" t="s">
        <v>160</v>
      </c>
      <c r="D90" s="68">
        <v>0.739088</v>
      </c>
      <c r="E90" s="78">
        <v>0.6217</v>
      </c>
      <c r="F90" s="27">
        <v>0.7294</v>
      </c>
      <c r="G90" s="68">
        <v>5.8625887</v>
      </c>
      <c r="H90" s="30">
        <v>4.414375</v>
      </c>
      <c r="I90" s="26">
        <v>8</v>
      </c>
      <c r="J90" s="26">
        <v>6.3461</v>
      </c>
      <c r="M90" s="28"/>
      <c r="N90" s="29"/>
    </row>
    <row r="91" spans="1:14" ht="12.75">
      <c r="A91" t="s">
        <v>126</v>
      </c>
      <c r="B91" s="25" t="s">
        <v>161</v>
      </c>
      <c r="C91" s="25" t="s">
        <v>162</v>
      </c>
      <c r="D91" s="71">
        <v>0</v>
      </c>
      <c r="E91" s="77">
        <v>0</v>
      </c>
      <c r="F91" s="27">
        <v>0</v>
      </c>
      <c r="G91" s="67">
        <v>0</v>
      </c>
      <c r="H91" s="26">
        <v>0</v>
      </c>
      <c r="I91" s="26">
        <v>0</v>
      </c>
      <c r="J91" s="26">
        <v>0</v>
      </c>
      <c r="M91" s="28"/>
      <c r="N91" s="29"/>
    </row>
    <row r="92" spans="1:14" ht="12.75">
      <c r="A92" t="s">
        <v>126</v>
      </c>
      <c r="B92" s="25" t="s">
        <v>490</v>
      </c>
      <c r="C92" s="25" t="s">
        <v>163</v>
      </c>
      <c r="D92" s="71">
        <v>0</v>
      </c>
      <c r="E92" s="77">
        <v>0</v>
      </c>
      <c r="F92" s="27">
        <v>0</v>
      </c>
      <c r="G92" s="67">
        <v>0</v>
      </c>
      <c r="H92" s="26">
        <v>0</v>
      </c>
      <c r="I92" s="26">
        <v>0</v>
      </c>
      <c r="J92" s="26">
        <v>0</v>
      </c>
      <c r="M92" s="41"/>
      <c r="N92" s="29"/>
    </row>
    <row r="93" spans="1:10" ht="12.75">
      <c r="A93" t="s">
        <v>126</v>
      </c>
      <c r="B93" s="25" t="s">
        <v>164</v>
      </c>
      <c r="C93" s="25" t="s">
        <v>165</v>
      </c>
      <c r="D93" s="71">
        <v>0</v>
      </c>
      <c r="E93" s="77">
        <v>0</v>
      </c>
      <c r="F93" s="27">
        <v>0</v>
      </c>
      <c r="G93" s="67">
        <v>0</v>
      </c>
      <c r="H93" s="26">
        <v>0</v>
      </c>
      <c r="I93" s="26">
        <v>0</v>
      </c>
      <c r="J93" s="26">
        <v>0</v>
      </c>
    </row>
    <row r="94" spans="1:10" ht="12.75">
      <c r="A94" t="s">
        <v>126</v>
      </c>
      <c r="B94" s="25" t="s">
        <v>166</v>
      </c>
      <c r="C94" s="25" t="s">
        <v>167</v>
      </c>
      <c r="D94" s="67" t="s">
        <v>44</v>
      </c>
      <c r="E94" s="78">
        <v>0.106</v>
      </c>
      <c r="F94" s="27">
        <v>0.212</v>
      </c>
      <c r="G94" s="68">
        <v>52.66759999999999</v>
      </c>
      <c r="H94" s="30">
        <v>51.171434999999995</v>
      </c>
      <c r="I94" s="26">
        <v>62</v>
      </c>
      <c r="J94" s="26">
        <v>55.5147</v>
      </c>
    </row>
    <row r="95" spans="1:10" ht="12.75">
      <c r="A95" t="s">
        <v>126</v>
      </c>
      <c r="B95" s="25" t="s">
        <v>168</v>
      </c>
      <c r="C95" s="25" t="s">
        <v>169</v>
      </c>
      <c r="D95" s="68">
        <v>9.672727799999999</v>
      </c>
      <c r="E95" s="78">
        <v>7.705</v>
      </c>
      <c r="F95" s="27">
        <v>9.863</v>
      </c>
      <c r="G95" s="68">
        <v>84.22579999999999</v>
      </c>
      <c r="H95" s="30">
        <v>116.04509</v>
      </c>
      <c r="I95" s="26">
        <v>84.26</v>
      </c>
      <c r="J95" s="26">
        <v>84.2608</v>
      </c>
    </row>
    <row r="96" spans="1:10" ht="12.75">
      <c r="A96" t="s">
        <v>126</v>
      </c>
      <c r="B96" s="25" t="s">
        <v>170</v>
      </c>
      <c r="C96" s="25" t="s">
        <v>171</v>
      </c>
      <c r="D96" s="71">
        <v>0</v>
      </c>
      <c r="E96" s="77">
        <v>0</v>
      </c>
      <c r="F96" s="27">
        <v>0</v>
      </c>
      <c r="G96" s="67">
        <v>0</v>
      </c>
      <c r="H96" s="26">
        <v>0</v>
      </c>
      <c r="I96" s="26">
        <v>0</v>
      </c>
      <c r="J96" s="26">
        <v>0</v>
      </c>
    </row>
    <row r="97" spans="1:10" ht="12.75">
      <c r="A97" t="s">
        <v>126</v>
      </c>
      <c r="B97" s="25" t="s">
        <v>489</v>
      </c>
      <c r="C97" s="25" t="s">
        <v>184</v>
      </c>
      <c r="D97" s="67" t="s">
        <v>44</v>
      </c>
      <c r="E97" s="78">
        <v>0.0775</v>
      </c>
      <c r="F97" s="27" t="s">
        <v>44</v>
      </c>
      <c r="G97" s="67" t="s">
        <v>44</v>
      </c>
      <c r="H97" s="30">
        <v>1.48323</v>
      </c>
      <c r="I97" s="26">
        <v>1.7</v>
      </c>
      <c r="J97" s="26" t="s">
        <v>44</v>
      </c>
    </row>
    <row r="98" spans="1:10" ht="12.75">
      <c r="A98" t="s">
        <v>126</v>
      </c>
      <c r="B98" s="25" t="s">
        <v>172</v>
      </c>
      <c r="C98" s="25" t="s">
        <v>173</v>
      </c>
      <c r="D98" s="71">
        <v>0</v>
      </c>
      <c r="E98" s="77">
        <v>0</v>
      </c>
      <c r="F98" s="27">
        <v>0</v>
      </c>
      <c r="G98" s="67">
        <v>0</v>
      </c>
      <c r="H98" s="26">
        <v>0</v>
      </c>
      <c r="I98" s="26">
        <v>0</v>
      </c>
      <c r="J98" s="26">
        <v>0</v>
      </c>
    </row>
    <row r="99" spans="1:10" ht="12.75">
      <c r="A99" t="s">
        <v>126</v>
      </c>
      <c r="B99" s="25" t="s">
        <v>174</v>
      </c>
      <c r="C99" s="25" t="s">
        <v>175</v>
      </c>
      <c r="D99" s="67" t="s">
        <v>44</v>
      </c>
      <c r="E99" s="78">
        <v>0.157626</v>
      </c>
      <c r="F99" s="27" t="s">
        <v>44</v>
      </c>
      <c r="G99" s="67" t="s">
        <v>44</v>
      </c>
      <c r="H99" s="26">
        <v>0</v>
      </c>
      <c r="I99" s="26">
        <v>0.09</v>
      </c>
      <c r="J99" s="26" t="s">
        <v>44</v>
      </c>
    </row>
    <row r="100" spans="1:10" ht="12.75">
      <c r="A100" t="s">
        <v>126</v>
      </c>
      <c r="B100" s="25" t="s">
        <v>176</v>
      </c>
      <c r="C100" s="25" t="s">
        <v>177</v>
      </c>
      <c r="D100" s="71">
        <v>0</v>
      </c>
      <c r="E100" s="77">
        <v>0</v>
      </c>
      <c r="F100" s="27">
        <v>0</v>
      </c>
      <c r="G100" s="67">
        <v>0</v>
      </c>
      <c r="H100" s="26">
        <v>0</v>
      </c>
      <c r="I100" s="26">
        <v>0</v>
      </c>
      <c r="J100" s="26">
        <v>0</v>
      </c>
    </row>
    <row r="101" spans="1:10" ht="12.75">
      <c r="A101" t="s">
        <v>126</v>
      </c>
      <c r="B101" s="25" t="s">
        <v>178</v>
      </c>
      <c r="C101" s="25" t="s">
        <v>179</v>
      </c>
      <c r="D101" s="71">
        <v>0</v>
      </c>
      <c r="E101" s="77">
        <v>0</v>
      </c>
      <c r="F101" s="27">
        <v>0</v>
      </c>
      <c r="G101" s="67">
        <v>0</v>
      </c>
      <c r="H101" s="26">
        <v>0</v>
      </c>
      <c r="I101" s="26">
        <v>0</v>
      </c>
      <c r="J101" s="26">
        <v>0</v>
      </c>
    </row>
    <row r="102" spans="1:10" ht="12.75">
      <c r="A102" t="s">
        <v>126</v>
      </c>
      <c r="B102" s="25" t="s">
        <v>180</v>
      </c>
      <c r="C102" s="25" t="s">
        <v>181</v>
      </c>
      <c r="D102" s="67" t="s">
        <v>44</v>
      </c>
      <c r="E102" s="78">
        <v>0.3</v>
      </c>
      <c r="F102" s="27">
        <v>0.2785</v>
      </c>
      <c r="G102" s="67" t="s">
        <v>44</v>
      </c>
      <c r="H102" s="30">
        <v>0.14126</v>
      </c>
      <c r="I102" s="26">
        <v>0.3</v>
      </c>
      <c r="J102" s="26">
        <v>0.2613</v>
      </c>
    </row>
    <row r="103" spans="1:10" ht="12.75">
      <c r="A103" t="s">
        <v>126</v>
      </c>
      <c r="B103" s="25" t="s">
        <v>182</v>
      </c>
      <c r="C103" s="25" t="s">
        <v>183</v>
      </c>
      <c r="D103" s="68">
        <v>4.487</v>
      </c>
      <c r="E103" s="78">
        <v>4.02948</v>
      </c>
      <c r="F103" s="27">
        <v>3.9079</v>
      </c>
      <c r="G103" s="68">
        <v>20.826999999999998</v>
      </c>
      <c r="H103" s="30">
        <v>30.017749999999996</v>
      </c>
      <c r="I103" s="26">
        <v>18.75</v>
      </c>
      <c r="J103" s="26">
        <v>18.7521</v>
      </c>
    </row>
    <row r="104" spans="2:10" ht="12.75">
      <c r="B104" s="25" t="s">
        <v>123</v>
      </c>
      <c r="C104" s="25"/>
      <c r="D104" s="71">
        <v>1.146</v>
      </c>
      <c r="E104" s="77" t="s">
        <v>124</v>
      </c>
      <c r="F104" s="27">
        <v>0.0104</v>
      </c>
      <c r="G104" s="71">
        <v>4.626</v>
      </c>
      <c r="H104" s="26" t="s">
        <v>124</v>
      </c>
      <c r="I104" s="26" t="s">
        <v>124</v>
      </c>
      <c r="J104" s="26">
        <v>0.7503</v>
      </c>
    </row>
    <row r="105" spans="1:11" ht="12.75">
      <c r="A105" s="18"/>
      <c r="B105" s="20" t="s">
        <v>126</v>
      </c>
      <c r="C105" s="20" t="s">
        <v>185</v>
      </c>
      <c r="D105" s="70">
        <f aca="true" t="shared" si="2" ref="D105:J105">SUM(D74:D104)</f>
        <v>17.3719636</v>
      </c>
      <c r="E105" s="70">
        <f t="shared" si="2"/>
        <v>14.989050000000002</v>
      </c>
      <c r="F105" s="35">
        <f t="shared" si="2"/>
        <v>16.8642</v>
      </c>
      <c r="G105" s="70">
        <f t="shared" si="2"/>
        <v>178.3047887</v>
      </c>
      <c r="H105" s="35">
        <f t="shared" si="2"/>
        <v>217.928865</v>
      </c>
      <c r="I105" s="35">
        <f t="shared" si="2"/>
        <v>189.25500000000002</v>
      </c>
      <c r="J105" s="35">
        <f t="shared" si="2"/>
        <v>177.82840000000002</v>
      </c>
      <c r="K105" s="36"/>
    </row>
    <row r="106" spans="1:11" ht="12.75">
      <c r="A106" s="18"/>
      <c r="B106" s="20"/>
      <c r="C106" s="20"/>
      <c r="D106" s="70"/>
      <c r="E106" s="81"/>
      <c r="F106" s="38"/>
      <c r="G106" s="71"/>
      <c r="H106" s="37"/>
      <c r="I106" s="35"/>
      <c r="J106" s="38"/>
      <c r="K106" s="36"/>
    </row>
    <row r="107" spans="1:10" ht="12.75">
      <c r="A107" t="s">
        <v>186</v>
      </c>
      <c r="B107" s="25" t="s">
        <v>187</v>
      </c>
      <c r="C107" s="25" t="s">
        <v>188</v>
      </c>
      <c r="D107" s="67" t="s">
        <v>44</v>
      </c>
      <c r="E107" s="78">
        <v>0.19813</v>
      </c>
      <c r="F107" s="27">
        <v>0.1966</v>
      </c>
      <c r="G107" s="67" t="s">
        <v>44</v>
      </c>
      <c r="H107" s="26">
        <v>0.07063</v>
      </c>
      <c r="I107" s="26">
        <v>0.03</v>
      </c>
      <c r="J107" s="26">
        <v>0.1398</v>
      </c>
    </row>
    <row r="108" spans="1:10" ht="12.75">
      <c r="A108" t="s">
        <v>186</v>
      </c>
      <c r="B108" s="25" t="s">
        <v>189</v>
      </c>
      <c r="C108" s="25" t="s">
        <v>190</v>
      </c>
      <c r="D108" s="71">
        <v>0</v>
      </c>
      <c r="E108" s="77">
        <v>0</v>
      </c>
      <c r="F108" s="27">
        <v>0</v>
      </c>
      <c r="G108" s="67">
        <v>0</v>
      </c>
      <c r="H108" s="30">
        <v>6.215439999999999</v>
      </c>
      <c r="I108" s="26">
        <v>0</v>
      </c>
      <c r="J108" s="26">
        <v>0</v>
      </c>
    </row>
    <row r="109" spans="1:10" ht="12.75">
      <c r="A109" t="s">
        <v>186</v>
      </c>
      <c r="B109" s="25" t="s">
        <v>191</v>
      </c>
      <c r="C109" s="25" t="s">
        <v>192</v>
      </c>
      <c r="D109" s="68">
        <v>7</v>
      </c>
      <c r="E109" s="78">
        <v>7</v>
      </c>
      <c r="F109" s="27" t="s">
        <v>44</v>
      </c>
      <c r="G109" s="68">
        <v>48.361</v>
      </c>
      <c r="H109" s="30">
        <v>48.38155</v>
      </c>
      <c r="I109" s="26">
        <v>30</v>
      </c>
      <c r="J109" s="26" t="s">
        <v>44</v>
      </c>
    </row>
    <row r="110" spans="1:10" ht="12.75">
      <c r="A110" t="s">
        <v>186</v>
      </c>
      <c r="B110" s="25" t="s">
        <v>193</v>
      </c>
      <c r="C110" s="25" t="s">
        <v>194</v>
      </c>
      <c r="D110" s="67" t="s">
        <v>44</v>
      </c>
      <c r="E110" s="78">
        <v>0.198</v>
      </c>
      <c r="F110" s="27" t="s">
        <v>44</v>
      </c>
      <c r="G110" s="67" t="s">
        <v>44</v>
      </c>
      <c r="H110" s="26" t="s">
        <v>44</v>
      </c>
      <c r="I110" s="26">
        <v>0.1</v>
      </c>
      <c r="J110" s="26" t="s">
        <v>44</v>
      </c>
    </row>
    <row r="111" spans="1:10" ht="12.75">
      <c r="A111" t="s">
        <v>186</v>
      </c>
      <c r="B111" s="25" t="s">
        <v>195</v>
      </c>
      <c r="C111" s="25" t="s">
        <v>196</v>
      </c>
      <c r="D111" s="67" t="s">
        <v>44</v>
      </c>
      <c r="E111" s="78">
        <v>0.015</v>
      </c>
      <c r="F111" s="27">
        <v>0.0018</v>
      </c>
      <c r="G111" s="67" t="s">
        <v>44</v>
      </c>
      <c r="H111" s="30">
        <v>0.14126</v>
      </c>
      <c r="I111" s="26">
        <v>0.21</v>
      </c>
      <c r="J111" s="26">
        <v>0.0614</v>
      </c>
    </row>
    <row r="112" spans="1:10" ht="12.75">
      <c r="A112" t="s">
        <v>186</v>
      </c>
      <c r="B112" s="25" t="s">
        <v>197</v>
      </c>
      <c r="C112" s="25" t="s">
        <v>198</v>
      </c>
      <c r="D112" s="67" t="s">
        <v>44</v>
      </c>
      <c r="E112" s="78">
        <v>0.015</v>
      </c>
      <c r="F112" s="27">
        <v>0.0225</v>
      </c>
      <c r="G112" s="67" t="s">
        <v>44</v>
      </c>
      <c r="H112" s="26">
        <v>0.105945</v>
      </c>
      <c r="I112" s="26">
        <v>0.14</v>
      </c>
      <c r="J112" s="26">
        <v>0.105</v>
      </c>
    </row>
    <row r="113" spans="1:14" ht="12.75">
      <c r="A113" t="s">
        <v>186</v>
      </c>
      <c r="B113" s="25" t="s">
        <v>199</v>
      </c>
      <c r="C113" s="25" t="s">
        <v>200</v>
      </c>
      <c r="D113" s="67" t="s">
        <v>44</v>
      </c>
      <c r="E113" s="77">
        <v>0</v>
      </c>
      <c r="F113" s="27" t="s">
        <v>44</v>
      </c>
      <c r="G113" s="67" t="s">
        <v>44</v>
      </c>
      <c r="H113" s="26">
        <v>0</v>
      </c>
      <c r="I113" s="26">
        <v>0</v>
      </c>
      <c r="J113" s="26" t="s">
        <v>44</v>
      </c>
      <c r="M113" s="32"/>
      <c r="N113" s="29"/>
    </row>
    <row r="114" spans="1:15" ht="12.75">
      <c r="A114" t="s">
        <v>186</v>
      </c>
      <c r="B114" s="25" t="s">
        <v>201</v>
      </c>
      <c r="C114" s="25" t="s">
        <v>202</v>
      </c>
      <c r="D114" s="67" t="s">
        <v>124</v>
      </c>
      <c r="E114" s="82" t="s">
        <v>124</v>
      </c>
      <c r="F114" s="26" t="s">
        <v>124</v>
      </c>
      <c r="G114" s="67" t="s">
        <v>124</v>
      </c>
      <c r="H114" s="26" t="s">
        <v>124</v>
      </c>
      <c r="I114" s="26" t="s">
        <v>124</v>
      </c>
      <c r="J114" s="26" t="s">
        <v>124</v>
      </c>
      <c r="M114" s="41"/>
      <c r="N114" s="29"/>
      <c r="O114" s="33"/>
    </row>
    <row r="115" spans="1:15" ht="12.75">
      <c r="A115" t="s">
        <v>186</v>
      </c>
      <c r="B115" s="25" t="s">
        <v>203</v>
      </c>
      <c r="C115" s="25" t="s">
        <v>204</v>
      </c>
      <c r="D115" s="67" t="s">
        <v>124</v>
      </c>
      <c r="E115" s="82" t="s">
        <v>124</v>
      </c>
      <c r="F115" s="26" t="s">
        <v>124</v>
      </c>
      <c r="G115" s="67" t="s">
        <v>124</v>
      </c>
      <c r="H115" s="26" t="s">
        <v>124</v>
      </c>
      <c r="I115" s="26" t="s">
        <v>124</v>
      </c>
      <c r="J115" s="26" t="s">
        <v>124</v>
      </c>
      <c r="M115" s="28"/>
      <c r="N115" s="29"/>
      <c r="O115" s="33"/>
    </row>
    <row r="116" spans="1:14" ht="12.75">
      <c r="A116" t="s">
        <v>186</v>
      </c>
      <c r="B116" s="25" t="s">
        <v>205</v>
      </c>
      <c r="C116" s="25" t="s">
        <v>206</v>
      </c>
      <c r="D116" s="67" t="s">
        <v>44</v>
      </c>
      <c r="E116" s="78">
        <v>0.035</v>
      </c>
      <c r="F116" s="27" t="s">
        <v>44</v>
      </c>
      <c r="G116" s="67" t="s">
        <v>44</v>
      </c>
      <c r="H116" s="26" t="s">
        <v>44</v>
      </c>
      <c r="I116" s="26">
        <v>0.3</v>
      </c>
      <c r="J116" s="26" t="s">
        <v>44</v>
      </c>
      <c r="M116" s="28"/>
      <c r="N116" s="29"/>
    </row>
    <row r="117" spans="1:14" ht="12.75">
      <c r="A117" t="s">
        <v>186</v>
      </c>
      <c r="B117" s="25" t="s">
        <v>207</v>
      </c>
      <c r="C117" s="25" t="s">
        <v>208</v>
      </c>
      <c r="D117" s="67" t="s">
        <v>44</v>
      </c>
      <c r="E117" s="78">
        <v>0.10248</v>
      </c>
      <c r="F117" s="27">
        <v>0.1613</v>
      </c>
      <c r="G117" s="67" t="s">
        <v>44</v>
      </c>
      <c r="H117" s="30">
        <v>0.8122449999999999</v>
      </c>
      <c r="I117" s="26">
        <v>1.21</v>
      </c>
      <c r="J117" s="26">
        <v>2.3686</v>
      </c>
      <c r="M117" s="28"/>
      <c r="N117" s="29"/>
    </row>
    <row r="118" spans="1:14" ht="12.75">
      <c r="A118" t="s">
        <v>186</v>
      </c>
      <c r="B118" s="25" t="s">
        <v>209</v>
      </c>
      <c r="C118" s="25" t="s">
        <v>210</v>
      </c>
      <c r="D118" s="68">
        <v>39.62</v>
      </c>
      <c r="E118" s="77">
        <v>9</v>
      </c>
      <c r="F118" s="27" t="s">
        <v>44</v>
      </c>
      <c r="G118" s="68">
        <v>105.9</v>
      </c>
      <c r="H118" s="30">
        <v>67.0985</v>
      </c>
      <c r="I118" s="26">
        <v>65</v>
      </c>
      <c r="J118" s="26" t="s">
        <v>44</v>
      </c>
      <c r="M118" s="28"/>
      <c r="N118" s="29"/>
    </row>
    <row r="119" spans="1:14" ht="12.75">
      <c r="A119" t="s">
        <v>186</v>
      </c>
      <c r="B119" s="25" t="s">
        <v>211</v>
      </c>
      <c r="C119" s="25" t="s">
        <v>212</v>
      </c>
      <c r="D119" s="67" t="s">
        <v>44</v>
      </c>
      <c r="E119" s="77">
        <v>0.04</v>
      </c>
      <c r="F119" s="27" t="s">
        <v>44</v>
      </c>
      <c r="G119" s="67" t="s">
        <v>44</v>
      </c>
      <c r="H119" s="26" t="s">
        <v>44</v>
      </c>
      <c r="I119" s="26">
        <v>0.2</v>
      </c>
      <c r="J119" s="26" t="s">
        <v>44</v>
      </c>
      <c r="M119" s="28"/>
      <c r="N119" s="29"/>
    </row>
    <row r="120" spans="1:14" ht="12.75">
      <c r="A120" t="s">
        <v>186</v>
      </c>
      <c r="B120" s="25" t="s">
        <v>213</v>
      </c>
      <c r="C120" s="25" t="s">
        <v>214</v>
      </c>
      <c r="D120" s="67" t="s">
        <v>44</v>
      </c>
      <c r="E120" s="77">
        <v>0</v>
      </c>
      <c r="F120" s="27" t="s">
        <v>44</v>
      </c>
      <c r="G120" s="67">
        <v>0</v>
      </c>
      <c r="H120" s="26">
        <v>0</v>
      </c>
      <c r="I120" s="26">
        <v>0</v>
      </c>
      <c r="J120" s="26" t="s">
        <v>44</v>
      </c>
      <c r="M120" s="28"/>
      <c r="N120" s="29"/>
    </row>
    <row r="121" spans="1:14" ht="12.75">
      <c r="A121" t="s">
        <v>186</v>
      </c>
      <c r="B121" s="25" t="s">
        <v>215</v>
      </c>
      <c r="C121" s="25" t="s">
        <v>216</v>
      </c>
      <c r="D121" s="67" t="s">
        <v>44</v>
      </c>
      <c r="E121" s="77">
        <v>0.012</v>
      </c>
      <c r="F121" s="27" t="s">
        <v>44</v>
      </c>
      <c r="G121" s="67">
        <v>0</v>
      </c>
      <c r="H121" s="26">
        <v>0</v>
      </c>
      <c r="I121" s="26">
        <v>0</v>
      </c>
      <c r="J121" s="26" t="s">
        <v>44</v>
      </c>
      <c r="M121" s="28"/>
      <c r="N121" s="29"/>
    </row>
    <row r="122" spans="1:14" ht="12.75">
      <c r="A122" t="s">
        <v>186</v>
      </c>
      <c r="B122" s="25" t="s">
        <v>217</v>
      </c>
      <c r="C122" s="25" t="s">
        <v>218</v>
      </c>
      <c r="D122" s="67" t="s">
        <v>44</v>
      </c>
      <c r="E122" s="77">
        <v>0</v>
      </c>
      <c r="F122" s="27" t="s">
        <v>44</v>
      </c>
      <c r="G122" s="67">
        <v>0</v>
      </c>
      <c r="H122" s="26" t="s">
        <v>44</v>
      </c>
      <c r="I122" s="26">
        <v>0</v>
      </c>
      <c r="J122" s="26" t="s">
        <v>44</v>
      </c>
      <c r="M122" s="32"/>
      <c r="N122" s="29"/>
    </row>
    <row r="123" spans="1:14" ht="12.75">
      <c r="A123" t="s">
        <v>186</v>
      </c>
      <c r="B123" s="25" t="s">
        <v>219</v>
      </c>
      <c r="C123" s="25" t="s">
        <v>220</v>
      </c>
      <c r="D123" s="67" t="s">
        <v>44</v>
      </c>
      <c r="E123" s="78">
        <v>0.096375</v>
      </c>
      <c r="F123" s="27">
        <v>0.3085</v>
      </c>
      <c r="G123" s="68">
        <v>4.0595</v>
      </c>
      <c r="H123" s="30">
        <v>3.8846499999999997</v>
      </c>
      <c r="I123" s="26">
        <v>5.82</v>
      </c>
      <c r="J123" s="26">
        <v>5.2993</v>
      </c>
      <c r="M123" s="28"/>
      <c r="N123" s="29"/>
    </row>
    <row r="124" spans="1:15" ht="12.75">
      <c r="A124" t="s">
        <v>186</v>
      </c>
      <c r="B124" s="25" t="s">
        <v>221</v>
      </c>
      <c r="C124" s="25" t="s">
        <v>222</v>
      </c>
      <c r="D124" s="68">
        <v>0.4706</v>
      </c>
      <c r="E124" s="77">
        <v>0.95562</v>
      </c>
      <c r="F124" s="27">
        <v>0.4682</v>
      </c>
      <c r="G124" s="68">
        <v>10.413499999999999</v>
      </c>
      <c r="H124" s="30">
        <v>10.417924999999999</v>
      </c>
      <c r="I124" s="26">
        <v>3.55</v>
      </c>
      <c r="J124" s="26">
        <v>4.7745</v>
      </c>
      <c r="M124" s="31"/>
      <c r="N124" s="29"/>
      <c r="O124" s="33"/>
    </row>
    <row r="125" spans="1:15" ht="12.75">
      <c r="A125" t="s">
        <v>186</v>
      </c>
      <c r="B125" s="25" t="s">
        <v>223</v>
      </c>
      <c r="C125" s="25" t="s">
        <v>224</v>
      </c>
      <c r="D125" s="68">
        <v>72.27744299999999</v>
      </c>
      <c r="E125" s="77">
        <v>60</v>
      </c>
      <c r="F125" s="27">
        <v>67.1379</v>
      </c>
      <c r="G125" s="68">
        <v>1694.4</v>
      </c>
      <c r="H125" s="30">
        <v>1695.12</v>
      </c>
      <c r="I125" s="26">
        <v>1680</v>
      </c>
      <c r="J125" s="26">
        <v>2361.0532</v>
      </c>
      <c r="M125" s="28"/>
      <c r="N125" s="29"/>
      <c r="O125" s="33"/>
    </row>
    <row r="126" spans="1:10" ht="12.75">
      <c r="A126" t="s">
        <v>186</v>
      </c>
      <c r="B126" s="25" t="s">
        <v>225</v>
      </c>
      <c r="C126" s="25" t="s">
        <v>226</v>
      </c>
      <c r="D126" s="67" t="s">
        <v>44</v>
      </c>
      <c r="E126" s="77">
        <v>0.009</v>
      </c>
      <c r="F126" s="27" t="s">
        <v>44</v>
      </c>
      <c r="G126" s="67" t="s">
        <v>44</v>
      </c>
      <c r="H126" s="30">
        <v>0.49440999999999996</v>
      </c>
      <c r="I126" s="26">
        <v>0.53</v>
      </c>
      <c r="J126" s="26" t="s">
        <v>44</v>
      </c>
    </row>
    <row r="127" spans="1:10" ht="12.75">
      <c r="A127" t="s">
        <v>186</v>
      </c>
      <c r="B127" s="25" t="s">
        <v>227</v>
      </c>
      <c r="C127" s="25" t="s">
        <v>228</v>
      </c>
      <c r="D127" s="67" t="s">
        <v>44</v>
      </c>
      <c r="E127" s="77">
        <v>0.012</v>
      </c>
      <c r="F127" s="27" t="s">
        <v>44</v>
      </c>
      <c r="G127" s="67" t="s">
        <v>44</v>
      </c>
      <c r="H127" s="26" t="s">
        <v>44</v>
      </c>
      <c r="I127" s="26">
        <v>0.2</v>
      </c>
      <c r="J127" s="26" t="s">
        <v>44</v>
      </c>
    </row>
    <row r="128" spans="1:10" ht="12.75">
      <c r="A128" t="s">
        <v>186</v>
      </c>
      <c r="B128" s="25" t="s">
        <v>229</v>
      </c>
      <c r="C128" s="25" t="s">
        <v>230</v>
      </c>
      <c r="D128" s="68">
        <v>0.546</v>
      </c>
      <c r="E128" s="77">
        <v>0.546</v>
      </c>
      <c r="F128" s="27" t="s">
        <v>44</v>
      </c>
      <c r="G128" s="68">
        <v>102.37</v>
      </c>
      <c r="H128" s="30">
        <v>102.4135</v>
      </c>
      <c r="I128" s="26">
        <v>71</v>
      </c>
      <c r="J128" s="26" t="s">
        <v>44</v>
      </c>
    </row>
    <row r="129" spans="1:10" ht="12.75">
      <c r="A129" t="s">
        <v>186</v>
      </c>
      <c r="B129" s="25" t="s">
        <v>231</v>
      </c>
      <c r="C129" s="25" t="s">
        <v>232</v>
      </c>
      <c r="D129" s="67" t="s">
        <v>44</v>
      </c>
      <c r="E129" s="77">
        <v>0.395</v>
      </c>
      <c r="F129" s="27" t="s">
        <v>44</v>
      </c>
      <c r="G129" s="68">
        <v>39.183</v>
      </c>
      <c r="H129" s="30">
        <v>39.19964999999999</v>
      </c>
      <c r="I129" s="26">
        <v>39.6</v>
      </c>
      <c r="J129" s="26" t="s">
        <v>44</v>
      </c>
    </row>
    <row r="130" spans="1:10" ht="12.75">
      <c r="A130" t="s">
        <v>186</v>
      </c>
      <c r="B130" s="25" t="s">
        <v>233</v>
      </c>
      <c r="C130" s="25" t="s">
        <v>234</v>
      </c>
      <c r="D130" s="68">
        <v>0.594</v>
      </c>
      <c r="E130" s="77">
        <v>0.594</v>
      </c>
      <c r="F130" s="27" t="s">
        <v>44</v>
      </c>
      <c r="G130" s="68">
        <v>65.658</v>
      </c>
      <c r="H130" s="30">
        <v>65.68589999999999</v>
      </c>
      <c r="I130" s="26">
        <v>66.2</v>
      </c>
      <c r="J130" s="26" t="s">
        <v>44</v>
      </c>
    </row>
    <row r="131" spans="2:10" ht="12.75">
      <c r="B131" s="25" t="s">
        <v>235</v>
      </c>
      <c r="C131" s="25"/>
      <c r="D131" s="67">
        <v>0.7486</v>
      </c>
      <c r="E131" s="77" t="s">
        <v>124</v>
      </c>
      <c r="F131" s="27">
        <v>22.7604</v>
      </c>
      <c r="G131" s="67">
        <v>9.358</v>
      </c>
      <c r="H131" s="30">
        <v>3.708075</v>
      </c>
      <c r="I131" s="26" t="s">
        <v>124</v>
      </c>
      <c r="J131" s="26">
        <v>462.2046</v>
      </c>
    </row>
    <row r="132" spans="2:10" ht="12.75">
      <c r="B132" s="25" t="s">
        <v>123</v>
      </c>
      <c r="C132" s="25"/>
      <c r="D132" s="71">
        <v>0.6144</v>
      </c>
      <c r="E132" s="77" t="s">
        <v>124</v>
      </c>
      <c r="F132" s="27">
        <v>0.1023</v>
      </c>
      <c r="G132" s="71">
        <v>1.73</v>
      </c>
      <c r="H132" s="26" t="s">
        <v>124</v>
      </c>
      <c r="I132" s="26" t="s">
        <v>124</v>
      </c>
      <c r="J132" s="26">
        <v>0.7215</v>
      </c>
    </row>
    <row r="133" spans="1:11" ht="12.75">
      <c r="A133" s="18"/>
      <c r="B133" s="20" t="s">
        <v>186</v>
      </c>
      <c r="C133" s="20" t="s">
        <v>236</v>
      </c>
      <c r="D133" s="70">
        <f aca="true" t="shared" si="3" ref="D133:J133">SUM(D107:D132)</f>
        <v>121.87104299999999</v>
      </c>
      <c r="E133" s="70">
        <f t="shared" si="3"/>
        <v>79.22360499999999</v>
      </c>
      <c r="F133" s="35">
        <f t="shared" si="3"/>
        <v>91.15950000000001</v>
      </c>
      <c r="G133" s="70">
        <f t="shared" si="3"/>
        <v>2081.433</v>
      </c>
      <c r="H133" s="35">
        <f t="shared" si="3"/>
        <v>2043.74968</v>
      </c>
      <c r="I133" s="35">
        <f t="shared" si="3"/>
        <v>1964.09</v>
      </c>
      <c r="J133" s="35">
        <f t="shared" si="3"/>
        <v>2836.7279</v>
      </c>
      <c r="K133" s="36"/>
    </row>
    <row r="134" spans="1:11" ht="12.75">
      <c r="A134" s="18"/>
      <c r="B134" s="20"/>
      <c r="C134" s="20"/>
      <c r="D134" s="70"/>
      <c r="E134" s="81"/>
      <c r="F134" s="42"/>
      <c r="G134" s="71"/>
      <c r="H134" s="37"/>
      <c r="I134" s="35"/>
      <c r="J134" s="38"/>
      <c r="K134" s="36"/>
    </row>
    <row r="135" spans="1:10" ht="12.75">
      <c r="A135" t="s">
        <v>237</v>
      </c>
      <c r="B135" s="25" t="s">
        <v>238</v>
      </c>
      <c r="C135" s="25" t="s">
        <v>239</v>
      </c>
      <c r="D135" s="67" t="s">
        <v>44</v>
      </c>
      <c r="E135" s="78">
        <v>0.12456</v>
      </c>
      <c r="F135" s="27" t="s">
        <v>44</v>
      </c>
      <c r="G135" s="68">
        <v>3.1769999999999996</v>
      </c>
      <c r="H135" s="30">
        <v>3.17835</v>
      </c>
      <c r="I135" s="26">
        <v>3.25</v>
      </c>
      <c r="J135" s="26" t="s">
        <v>44</v>
      </c>
    </row>
    <row r="136" spans="1:14" ht="12.75">
      <c r="A136" t="s">
        <v>237</v>
      </c>
      <c r="B136" s="25" t="s">
        <v>240</v>
      </c>
      <c r="C136" s="25" t="s">
        <v>241</v>
      </c>
      <c r="D136" s="71">
        <v>0</v>
      </c>
      <c r="E136" s="77">
        <v>0</v>
      </c>
      <c r="F136" s="43">
        <v>0</v>
      </c>
      <c r="G136" s="71">
        <v>0</v>
      </c>
      <c r="H136" s="26">
        <v>0</v>
      </c>
      <c r="I136" s="26">
        <v>0</v>
      </c>
      <c r="J136" s="43">
        <v>0</v>
      </c>
      <c r="M136" s="28"/>
      <c r="N136" s="29"/>
    </row>
    <row r="137" spans="1:14" ht="12.75">
      <c r="A137" t="s">
        <v>237</v>
      </c>
      <c r="B137" s="25" t="s">
        <v>242</v>
      </c>
      <c r="C137" s="25" t="s">
        <v>243</v>
      </c>
      <c r="D137" s="68">
        <v>132.46</v>
      </c>
      <c r="E137" s="78">
        <v>132.46</v>
      </c>
      <c r="F137" s="27">
        <v>130.8</v>
      </c>
      <c r="G137" s="68">
        <v>970.75</v>
      </c>
      <c r="H137" s="30">
        <v>995.8829999999999</v>
      </c>
      <c r="I137" s="26">
        <v>971.15</v>
      </c>
      <c r="J137" s="26">
        <v>944.67</v>
      </c>
      <c r="M137" s="28"/>
      <c r="N137" s="29"/>
    </row>
    <row r="138" spans="1:14" ht="12.75">
      <c r="A138" t="s">
        <v>237</v>
      </c>
      <c r="B138" s="25" t="s">
        <v>244</v>
      </c>
      <c r="C138" s="25" t="s">
        <v>245</v>
      </c>
      <c r="D138" s="68">
        <v>115</v>
      </c>
      <c r="E138" s="78">
        <v>115</v>
      </c>
      <c r="F138" s="27">
        <v>115</v>
      </c>
      <c r="G138" s="68">
        <v>111.90099999999998</v>
      </c>
      <c r="H138" s="30">
        <v>108.7702</v>
      </c>
      <c r="I138" s="26">
        <v>111.95</v>
      </c>
      <c r="J138" s="26">
        <v>112.6</v>
      </c>
      <c r="M138" s="28"/>
      <c r="N138" s="29"/>
    </row>
    <row r="139" spans="1:14" ht="12.75">
      <c r="A139" t="s">
        <v>237</v>
      </c>
      <c r="B139" s="25" t="s">
        <v>246</v>
      </c>
      <c r="C139" s="25" t="s">
        <v>247</v>
      </c>
      <c r="D139" s="67" t="s">
        <v>44</v>
      </c>
      <c r="E139" s="78">
        <v>0.002</v>
      </c>
      <c r="F139" s="27" t="s">
        <v>44</v>
      </c>
      <c r="G139" s="67" t="s">
        <v>44</v>
      </c>
      <c r="H139" s="30">
        <v>1.6598049999999998</v>
      </c>
      <c r="I139" s="26">
        <v>1.375</v>
      </c>
      <c r="J139" s="26" t="s">
        <v>44</v>
      </c>
      <c r="M139" s="28"/>
      <c r="N139" s="29"/>
    </row>
    <row r="140" spans="1:14" ht="12.75">
      <c r="A140" t="s">
        <v>237</v>
      </c>
      <c r="B140" s="25" t="s">
        <v>248</v>
      </c>
      <c r="C140" s="25" t="s">
        <v>249</v>
      </c>
      <c r="D140" s="67" t="s">
        <v>44</v>
      </c>
      <c r="E140" s="78">
        <v>0.001</v>
      </c>
      <c r="F140" s="27" t="s">
        <v>44</v>
      </c>
      <c r="G140" s="67" t="s">
        <v>44</v>
      </c>
      <c r="H140" s="30">
        <v>0.21189</v>
      </c>
      <c r="I140" s="26">
        <v>0.22</v>
      </c>
      <c r="J140" s="26" t="s">
        <v>44</v>
      </c>
      <c r="M140" s="28"/>
      <c r="N140" s="29"/>
    </row>
    <row r="141" spans="1:14" ht="13.5">
      <c r="A141" t="s">
        <v>237</v>
      </c>
      <c r="B141" s="25" t="s">
        <v>250</v>
      </c>
      <c r="C141" s="25" t="s">
        <v>251</v>
      </c>
      <c r="D141" s="68">
        <v>99</v>
      </c>
      <c r="E141" s="78">
        <f>101.5+2.5</f>
        <v>104</v>
      </c>
      <c r="F141" s="27">
        <f>97.3+2.375</f>
        <v>99.675</v>
      </c>
      <c r="G141" s="68">
        <v>55.4916</v>
      </c>
      <c r="H141" s="30">
        <v>54.985454999999995</v>
      </c>
      <c r="I141" s="26">
        <f>55.515+0.5</f>
        <v>56.015</v>
      </c>
      <c r="J141" s="26">
        <f>52.6+4</f>
        <v>56.6</v>
      </c>
      <c r="M141" s="28"/>
      <c r="N141" s="29"/>
    </row>
    <row r="142" spans="1:14" ht="12.75">
      <c r="A142" t="s">
        <v>237</v>
      </c>
      <c r="B142" s="25" t="s">
        <v>252</v>
      </c>
      <c r="C142" s="25" t="s">
        <v>253</v>
      </c>
      <c r="D142" s="71">
        <v>0</v>
      </c>
      <c r="E142" s="77">
        <v>0</v>
      </c>
      <c r="F142" s="27">
        <v>0</v>
      </c>
      <c r="G142" s="71">
        <v>0</v>
      </c>
      <c r="H142" s="26">
        <v>0</v>
      </c>
      <c r="I142" s="26">
        <v>0</v>
      </c>
      <c r="J142" s="26">
        <v>0</v>
      </c>
      <c r="M142" s="28"/>
      <c r="N142" s="29"/>
    </row>
    <row r="143" spans="1:14" ht="12.75">
      <c r="A143" t="s">
        <v>237</v>
      </c>
      <c r="B143" s="25" t="s">
        <v>254</v>
      </c>
      <c r="C143" s="25" t="s">
        <v>255</v>
      </c>
      <c r="D143" s="68">
        <v>5.572</v>
      </c>
      <c r="E143" s="78">
        <v>5.506</v>
      </c>
      <c r="F143" s="27">
        <v>4.8032</v>
      </c>
      <c r="G143" s="68">
        <v>35.1235</v>
      </c>
      <c r="H143" s="30">
        <v>35.138425</v>
      </c>
      <c r="I143" s="26">
        <v>29.28</v>
      </c>
      <c r="J143" s="26">
        <v>24.24</v>
      </c>
      <c r="M143" s="28"/>
      <c r="N143" s="29"/>
    </row>
    <row r="144" spans="1:14" ht="12.75">
      <c r="A144" t="s">
        <v>237</v>
      </c>
      <c r="B144" s="25" t="s">
        <v>256</v>
      </c>
      <c r="C144" s="25" t="s">
        <v>257</v>
      </c>
      <c r="D144" s="68">
        <v>15.207</v>
      </c>
      <c r="E144" s="78">
        <v>15.207</v>
      </c>
      <c r="F144" s="27">
        <v>20</v>
      </c>
      <c r="G144" s="68">
        <v>910.1399</v>
      </c>
      <c r="H144" s="30">
        <v>910.5266449999999</v>
      </c>
      <c r="I144" s="26">
        <v>910.52</v>
      </c>
      <c r="J144" s="26">
        <v>913.4</v>
      </c>
      <c r="M144" s="28"/>
      <c r="N144" s="29"/>
    </row>
    <row r="145" spans="1:14" ht="13.5">
      <c r="A145" t="s">
        <v>237</v>
      </c>
      <c r="B145" s="25" t="s">
        <v>258</v>
      </c>
      <c r="C145" s="25" t="s">
        <v>259</v>
      </c>
      <c r="D145" s="68">
        <v>262.73</v>
      </c>
      <c r="E145" s="78">
        <f>264.31+2.5</f>
        <v>266.81</v>
      </c>
      <c r="F145" s="27">
        <f>259.7+2.375</f>
        <v>262.075</v>
      </c>
      <c r="G145" s="68">
        <v>238.41619999999998</v>
      </c>
      <c r="H145" s="30">
        <v>235.90419999999997</v>
      </c>
      <c r="I145" s="26">
        <f>241.34+0.5</f>
        <v>241.84</v>
      </c>
      <c r="J145" s="26">
        <f>234.5+4</f>
        <v>238.5</v>
      </c>
      <c r="M145" s="28"/>
      <c r="N145" s="29"/>
    </row>
    <row r="146" spans="1:14" ht="12.75">
      <c r="A146" t="s">
        <v>237</v>
      </c>
      <c r="B146" s="25" t="s">
        <v>260</v>
      </c>
      <c r="C146" s="25" t="s">
        <v>261</v>
      </c>
      <c r="D146" s="68">
        <v>3.159</v>
      </c>
      <c r="E146" s="78">
        <v>2.5</v>
      </c>
      <c r="F146" s="27">
        <v>2.285</v>
      </c>
      <c r="G146" s="68">
        <v>13.0963</v>
      </c>
      <c r="H146" s="30">
        <v>13.06655</v>
      </c>
      <c r="I146" s="26">
        <v>8.5</v>
      </c>
      <c r="J146" s="26">
        <v>18</v>
      </c>
      <c r="M146" s="28"/>
      <c r="N146" s="29"/>
    </row>
    <row r="147" spans="1:15" ht="12.75">
      <c r="A147" t="s">
        <v>237</v>
      </c>
      <c r="B147" s="25" t="s">
        <v>262</v>
      </c>
      <c r="C147" s="25" t="s">
        <v>263</v>
      </c>
      <c r="D147" s="68">
        <v>97.8</v>
      </c>
      <c r="E147" s="78">
        <f>92.2+4+0.1+1.5</f>
        <v>97.8</v>
      </c>
      <c r="F147" s="27">
        <f>68.6+1.31</f>
        <v>69.91</v>
      </c>
      <c r="G147" s="68">
        <v>213.91799999999998</v>
      </c>
      <c r="H147" s="30">
        <v>213.40854499999995</v>
      </c>
      <c r="I147" s="26">
        <f>198.5+4+1.2+10.7</f>
        <v>214.39999999999998</v>
      </c>
      <c r="J147" s="26">
        <f>200+4.05</f>
        <v>204.05</v>
      </c>
      <c r="M147" s="31"/>
      <c r="N147" s="29"/>
      <c r="O147" s="33"/>
    </row>
    <row r="148" spans="1:15" ht="12.75">
      <c r="A148" t="s">
        <v>237</v>
      </c>
      <c r="B148" s="25" t="s">
        <v>264</v>
      </c>
      <c r="C148" s="25" t="s">
        <v>265</v>
      </c>
      <c r="D148" s="68">
        <v>2.85</v>
      </c>
      <c r="E148" s="78">
        <v>4</v>
      </c>
      <c r="F148" s="27">
        <v>3</v>
      </c>
      <c r="G148" s="68">
        <v>16.9087</v>
      </c>
      <c r="H148" s="30">
        <v>16.915885</v>
      </c>
      <c r="I148" s="26">
        <v>16.9</v>
      </c>
      <c r="J148" s="26">
        <v>17</v>
      </c>
      <c r="M148" s="28"/>
      <c r="N148" s="29"/>
      <c r="O148" s="33"/>
    </row>
    <row r="149" spans="1:10" ht="12.75">
      <c r="A149" s="18"/>
      <c r="B149" s="25" t="s">
        <v>123</v>
      </c>
      <c r="C149" s="25"/>
      <c r="D149" s="68">
        <v>0.08120000000000001</v>
      </c>
      <c r="E149" s="77" t="s">
        <v>124</v>
      </c>
      <c r="F149" s="27">
        <v>0.7403</v>
      </c>
      <c r="G149" s="68">
        <v>1.8708999999999998</v>
      </c>
      <c r="H149" s="26" t="s">
        <v>124</v>
      </c>
      <c r="I149" s="26" t="s">
        <v>124</v>
      </c>
      <c r="J149" s="26">
        <v>13.6312</v>
      </c>
    </row>
    <row r="150" spans="1:11" ht="12.75">
      <c r="A150" s="18"/>
      <c r="B150" s="20" t="s">
        <v>237</v>
      </c>
      <c r="C150" s="20" t="s">
        <v>266</v>
      </c>
      <c r="D150" s="70">
        <f aca="true" t="shared" si="4" ref="D150:J150">SUM(D135:D149)</f>
        <v>733.8592</v>
      </c>
      <c r="E150" s="70">
        <f t="shared" si="4"/>
        <v>743.41056</v>
      </c>
      <c r="F150" s="35">
        <f t="shared" si="4"/>
        <v>708.2885</v>
      </c>
      <c r="G150" s="70">
        <f t="shared" si="4"/>
        <v>2570.7931000000003</v>
      </c>
      <c r="H150" s="35">
        <f t="shared" si="4"/>
        <v>2589.6489499999993</v>
      </c>
      <c r="I150" s="35">
        <f t="shared" si="4"/>
        <v>2565.4000000000005</v>
      </c>
      <c r="J150" s="35">
        <f t="shared" si="4"/>
        <v>2542.6911999999998</v>
      </c>
      <c r="K150" s="36"/>
    </row>
    <row r="151" spans="2:11" ht="12.75">
      <c r="B151" s="20"/>
      <c r="C151" s="20"/>
      <c r="D151" s="70"/>
      <c r="E151" s="80"/>
      <c r="F151" s="35"/>
      <c r="G151" s="70"/>
      <c r="H151" s="35"/>
      <c r="I151" s="35"/>
      <c r="J151" s="35"/>
      <c r="K151" s="36"/>
    </row>
    <row r="152" spans="1:10" ht="12.75">
      <c r="A152" t="s">
        <v>267</v>
      </c>
      <c r="B152" s="25" t="s">
        <v>268</v>
      </c>
      <c r="C152" s="25" t="s">
        <v>269</v>
      </c>
      <c r="D152" s="68">
        <v>11.8</v>
      </c>
      <c r="E152" s="78">
        <v>11.35</v>
      </c>
      <c r="F152" s="27">
        <v>15.3025</v>
      </c>
      <c r="G152" s="68">
        <v>160.43849999999998</v>
      </c>
      <c r="H152" s="30">
        <v>161.74269999999999</v>
      </c>
      <c r="I152" s="26">
        <v>160.505</v>
      </c>
      <c r="J152" s="26">
        <v>171.5</v>
      </c>
    </row>
    <row r="153" spans="1:10" ht="12.75">
      <c r="A153" t="s">
        <v>267</v>
      </c>
      <c r="B153" s="25" t="s">
        <v>270</v>
      </c>
      <c r="C153" s="25" t="s">
        <v>271</v>
      </c>
      <c r="D153" s="68">
        <v>8.8009</v>
      </c>
      <c r="E153" s="78">
        <v>5.412</v>
      </c>
      <c r="F153" s="27">
        <v>9.035</v>
      </c>
      <c r="G153" s="67" t="s">
        <v>44</v>
      </c>
      <c r="H153" s="30">
        <v>13.06655</v>
      </c>
      <c r="I153" s="26">
        <v>1.62</v>
      </c>
      <c r="J153" s="26">
        <v>4</v>
      </c>
    </row>
    <row r="154" spans="1:10" ht="12.75">
      <c r="A154" t="s">
        <v>267</v>
      </c>
      <c r="B154" s="25" t="s">
        <v>272</v>
      </c>
      <c r="C154" s="25" t="s">
        <v>273</v>
      </c>
      <c r="D154" s="67" t="s">
        <v>44</v>
      </c>
      <c r="E154" s="78">
        <v>0.00821</v>
      </c>
      <c r="F154" s="27" t="s">
        <v>44</v>
      </c>
      <c r="G154" s="67" t="s">
        <v>44</v>
      </c>
      <c r="H154" s="26">
        <v>0</v>
      </c>
      <c r="I154" s="26">
        <v>0.04</v>
      </c>
      <c r="J154" s="26" t="s">
        <v>44</v>
      </c>
    </row>
    <row r="155" spans="1:10" ht="12.75">
      <c r="A155" t="s">
        <v>267</v>
      </c>
      <c r="B155" s="25" t="s">
        <v>274</v>
      </c>
      <c r="C155" s="25" t="s">
        <v>275</v>
      </c>
      <c r="D155" s="71">
        <v>0</v>
      </c>
      <c r="E155" s="77">
        <v>0</v>
      </c>
      <c r="F155" s="27">
        <v>0</v>
      </c>
      <c r="G155" s="67">
        <v>0</v>
      </c>
      <c r="H155" s="26">
        <v>0</v>
      </c>
      <c r="I155" s="26">
        <v>0</v>
      </c>
      <c r="J155" s="26">
        <v>0</v>
      </c>
    </row>
    <row r="156" spans="1:14" ht="12.75">
      <c r="A156" t="s">
        <v>267</v>
      </c>
      <c r="B156" s="25" t="s">
        <v>276</v>
      </c>
      <c r="C156" s="25" t="s">
        <v>277</v>
      </c>
      <c r="D156" s="71">
        <v>0</v>
      </c>
      <c r="E156" s="77">
        <v>0</v>
      </c>
      <c r="F156" s="27">
        <v>0</v>
      </c>
      <c r="G156" s="67">
        <v>0</v>
      </c>
      <c r="H156" s="26">
        <v>0</v>
      </c>
      <c r="I156" s="26">
        <v>0</v>
      </c>
      <c r="J156" s="26">
        <v>0</v>
      </c>
      <c r="M156" s="28"/>
      <c r="N156" s="29"/>
    </row>
    <row r="157" spans="1:14" ht="12.75">
      <c r="A157" t="s">
        <v>267</v>
      </c>
      <c r="B157" s="25" t="s">
        <v>278</v>
      </c>
      <c r="C157" s="25" t="s">
        <v>279</v>
      </c>
      <c r="D157" s="71">
        <v>0</v>
      </c>
      <c r="E157" s="77">
        <v>0</v>
      </c>
      <c r="F157" s="27">
        <v>0</v>
      </c>
      <c r="G157" s="67">
        <v>0</v>
      </c>
      <c r="H157" s="26">
        <v>0</v>
      </c>
      <c r="I157" s="26">
        <v>0</v>
      </c>
      <c r="J157" s="26">
        <v>0</v>
      </c>
      <c r="M157" s="28"/>
      <c r="N157" s="29"/>
    </row>
    <row r="158" spans="1:14" ht="12.75">
      <c r="A158" t="s">
        <v>267</v>
      </c>
      <c r="B158" s="25" t="s">
        <v>280</v>
      </c>
      <c r="C158" s="25" t="s">
        <v>281</v>
      </c>
      <c r="D158" s="67" t="s">
        <v>44</v>
      </c>
      <c r="E158" s="78">
        <v>0.4</v>
      </c>
      <c r="F158" s="27" t="s">
        <v>44</v>
      </c>
      <c r="G158" s="67" t="s">
        <v>44</v>
      </c>
      <c r="H158" s="30">
        <v>3.496185</v>
      </c>
      <c r="I158" s="26">
        <v>3.9</v>
      </c>
      <c r="J158" s="26" t="s">
        <v>44</v>
      </c>
      <c r="M158" s="28"/>
      <c r="N158" s="29"/>
    </row>
    <row r="159" spans="1:10" ht="12.75">
      <c r="A159" t="s">
        <v>267</v>
      </c>
      <c r="B159" s="25" t="s">
        <v>282</v>
      </c>
      <c r="C159" s="25" t="s">
        <v>283</v>
      </c>
      <c r="D159" s="71">
        <v>0</v>
      </c>
      <c r="E159" s="77">
        <v>0</v>
      </c>
      <c r="F159" s="27">
        <v>0</v>
      </c>
      <c r="G159" s="67">
        <v>0</v>
      </c>
      <c r="H159" s="26">
        <v>0</v>
      </c>
      <c r="I159" s="26">
        <v>0</v>
      </c>
      <c r="J159" s="26">
        <v>0</v>
      </c>
    </row>
    <row r="160" spans="1:10" ht="12.75">
      <c r="A160" t="s">
        <v>267</v>
      </c>
      <c r="B160" s="25" t="s">
        <v>284</v>
      </c>
      <c r="C160" s="25" t="s">
        <v>285</v>
      </c>
      <c r="D160" s="71">
        <v>0</v>
      </c>
      <c r="E160" s="77">
        <v>0</v>
      </c>
      <c r="F160" s="27">
        <v>0</v>
      </c>
      <c r="G160" s="67">
        <v>0</v>
      </c>
      <c r="H160" s="26">
        <v>0</v>
      </c>
      <c r="I160" s="26">
        <v>0</v>
      </c>
      <c r="J160" s="26">
        <v>0</v>
      </c>
    </row>
    <row r="161" spans="1:10" ht="12.75">
      <c r="A161" t="s">
        <v>267</v>
      </c>
      <c r="B161" s="25" t="s">
        <v>286</v>
      </c>
      <c r="C161" s="25" t="s">
        <v>287</v>
      </c>
      <c r="D161" s="68">
        <v>0.9</v>
      </c>
      <c r="E161" s="78">
        <v>1.5</v>
      </c>
      <c r="F161" s="27">
        <v>0</v>
      </c>
      <c r="G161" s="67">
        <v>0</v>
      </c>
      <c r="H161" s="26">
        <v>0</v>
      </c>
      <c r="I161" s="26">
        <v>0</v>
      </c>
      <c r="J161" s="26">
        <v>0</v>
      </c>
    </row>
    <row r="162" spans="1:10" ht="12.75">
      <c r="A162" t="s">
        <v>267</v>
      </c>
      <c r="B162" s="25" t="s">
        <v>288</v>
      </c>
      <c r="C162" s="25" t="s">
        <v>289</v>
      </c>
      <c r="D162" s="71">
        <v>0</v>
      </c>
      <c r="E162" s="77">
        <v>0</v>
      </c>
      <c r="F162" s="27">
        <v>0</v>
      </c>
      <c r="G162" s="67">
        <v>0</v>
      </c>
      <c r="H162" s="26">
        <v>0</v>
      </c>
      <c r="I162" s="26">
        <v>0</v>
      </c>
      <c r="J162" s="26">
        <v>0</v>
      </c>
    </row>
    <row r="163" spans="1:10" ht="12.75">
      <c r="A163" t="s">
        <v>267</v>
      </c>
      <c r="B163" s="25" t="s">
        <v>290</v>
      </c>
      <c r="C163" s="25" t="s">
        <v>291</v>
      </c>
      <c r="D163" s="68">
        <v>1.7844</v>
      </c>
      <c r="E163" s="78">
        <v>1.5059</v>
      </c>
      <c r="F163" s="27">
        <v>1.7844</v>
      </c>
      <c r="G163" s="67" t="s">
        <v>44</v>
      </c>
      <c r="H163" s="30">
        <v>4.061225</v>
      </c>
      <c r="I163" s="26">
        <v>3.2</v>
      </c>
      <c r="J163" s="26">
        <v>4.15</v>
      </c>
    </row>
    <row r="164" spans="1:10" ht="12.75">
      <c r="A164" t="s">
        <v>267</v>
      </c>
      <c r="B164" s="25" t="s">
        <v>292</v>
      </c>
      <c r="C164" s="25" t="s">
        <v>293</v>
      </c>
      <c r="D164" s="67" t="s">
        <v>44</v>
      </c>
      <c r="E164" s="78">
        <v>0.187</v>
      </c>
      <c r="F164" s="27" t="s">
        <v>44</v>
      </c>
      <c r="G164" s="67" t="s">
        <v>44</v>
      </c>
      <c r="H164" s="26">
        <v>0</v>
      </c>
      <c r="I164" s="26">
        <v>0.035</v>
      </c>
      <c r="J164" s="26" t="s">
        <v>44</v>
      </c>
    </row>
    <row r="165" spans="1:10" ht="12.75">
      <c r="A165" t="s">
        <v>267</v>
      </c>
      <c r="B165" s="25" t="s">
        <v>294</v>
      </c>
      <c r="C165" s="25" t="s">
        <v>295</v>
      </c>
      <c r="D165" s="67" t="s">
        <v>44</v>
      </c>
      <c r="E165" s="78">
        <v>0.1</v>
      </c>
      <c r="F165" s="27" t="s">
        <v>44</v>
      </c>
      <c r="G165" s="67" t="s">
        <v>44</v>
      </c>
      <c r="H165" s="30">
        <v>0.91819</v>
      </c>
      <c r="I165" s="26">
        <v>1</v>
      </c>
      <c r="J165" s="26" t="s">
        <v>44</v>
      </c>
    </row>
    <row r="166" spans="1:10" ht="12.75">
      <c r="A166" t="s">
        <v>267</v>
      </c>
      <c r="B166" s="25" t="s">
        <v>296</v>
      </c>
      <c r="C166" s="25" t="s">
        <v>297</v>
      </c>
      <c r="D166" s="71">
        <v>0</v>
      </c>
      <c r="E166" s="77">
        <v>0</v>
      </c>
      <c r="F166" s="27">
        <v>0</v>
      </c>
      <c r="G166" s="67">
        <v>0</v>
      </c>
      <c r="H166" s="26">
        <v>0</v>
      </c>
      <c r="I166" s="26">
        <v>0</v>
      </c>
      <c r="J166" s="26">
        <v>0</v>
      </c>
    </row>
    <row r="167" spans="1:11" ht="12.75">
      <c r="A167" t="s">
        <v>267</v>
      </c>
      <c r="B167" s="25" t="s">
        <v>298</v>
      </c>
      <c r="C167" s="25" t="s">
        <v>299</v>
      </c>
      <c r="D167" s="68">
        <v>3.565</v>
      </c>
      <c r="E167" s="78">
        <v>3.7</v>
      </c>
      <c r="F167" s="27">
        <v>3.565</v>
      </c>
      <c r="G167" s="68">
        <v>65.451848</v>
      </c>
      <c r="H167" s="30">
        <v>66.003735</v>
      </c>
      <c r="I167" s="26">
        <v>58.5</v>
      </c>
      <c r="J167" s="26">
        <v>66</v>
      </c>
      <c r="K167" s="4"/>
    </row>
    <row r="168" spans="1:10" ht="12.75">
      <c r="A168" t="s">
        <v>267</v>
      </c>
      <c r="B168" s="25" t="s">
        <v>300</v>
      </c>
      <c r="C168" s="25" t="s">
        <v>301</v>
      </c>
      <c r="D168" s="68">
        <v>1.28</v>
      </c>
      <c r="E168" s="78">
        <v>0.012</v>
      </c>
      <c r="F168" s="27">
        <v>1.765</v>
      </c>
      <c r="G168" s="67" t="s">
        <v>44</v>
      </c>
      <c r="H168" s="30">
        <v>2.47205</v>
      </c>
      <c r="I168" s="26">
        <v>1.3</v>
      </c>
      <c r="J168" s="26">
        <v>3.4</v>
      </c>
    </row>
    <row r="169" spans="1:10" ht="12.75">
      <c r="A169" t="s">
        <v>267</v>
      </c>
      <c r="B169" s="25" t="s">
        <v>302</v>
      </c>
      <c r="C169" s="25" t="s">
        <v>303</v>
      </c>
      <c r="D169" s="71">
        <v>0</v>
      </c>
      <c r="E169" s="77">
        <v>0</v>
      </c>
      <c r="F169" s="27">
        <v>0</v>
      </c>
      <c r="G169" s="67">
        <v>0</v>
      </c>
      <c r="H169" s="26">
        <v>0</v>
      </c>
      <c r="I169" s="26">
        <v>0</v>
      </c>
      <c r="J169" s="26">
        <v>0</v>
      </c>
    </row>
    <row r="170" spans="1:10" ht="12.75">
      <c r="A170" t="s">
        <v>267</v>
      </c>
      <c r="B170" s="25" t="s">
        <v>304</v>
      </c>
      <c r="C170" s="25" t="s">
        <v>305</v>
      </c>
      <c r="D170" s="67" t="s">
        <v>44</v>
      </c>
      <c r="E170" s="83">
        <v>0.000428</v>
      </c>
      <c r="F170" s="27" t="s">
        <v>44</v>
      </c>
      <c r="G170" s="67" t="s">
        <v>44</v>
      </c>
      <c r="H170" s="30">
        <v>0.882875</v>
      </c>
      <c r="I170" s="26">
        <v>0.88</v>
      </c>
      <c r="J170" s="26" t="s">
        <v>44</v>
      </c>
    </row>
    <row r="171" spans="1:10" ht="12.75">
      <c r="A171" t="s">
        <v>267</v>
      </c>
      <c r="B171" s="25" t="s">
        <v>306</v>
      </c>
      <c r="C171" s="25" t="s">
        <v>307</v>
      </c>
      <c r="D171" s="68">
        <v>2.285</v>
      </c>
      <c r="E171" s="78">
        <v>2.499</v>
      </c>
      <c r="F171" s="27">
        <v>2.205</v>
      </c>
      <c r="G171" s="67" t="s">
        <v>44</v>
      </c>
      <c r="H171" s="30">
        <v>1.0594499999999998</v>
      </c>
      <c r="I171" s="26">
        <v>1.2</v>
      </c>
      <c r="J171" s="26">
        <v>3.425</v>
      </c>
    </row>
    <row r="172" spans="1:10" ht="12.75">
      <c r="A172" t="s">
        <v>267</v>
      </c>
      <c r="B172" s="25" t="s">
        <v>308</v>
      </c>
      <c r="C172" s="25" t="s">
        <v>309</v>
      </c>
      <c r="D172" s="71">
        <v>0</v>
      </c>
      <c r="E172" s="77">
        <v>0</v>
      </c>
      <c r="F172" s="27">
        <v>0</v>
      </c>
      <c r="G172" s="67">
        <v>0</v>
      </c>
      <c r="H172" s="26">
        <v>0</v>
      </c>
      <c r="I172" s="26">
        <v>0</v>
      </c>
      <c r="J172" s="26">
        <v>0</v>
      </c>
    </row>
    <row r="173" spans="1:10" ht="12.75">
      <c r="A173" t="s">
        <v>267</v>
      </c>
      <c r="B173" s="25" t="s">
        <v>310</v>
      </c>
      <c r="C173" s="25" t="s">
        <v>311</v>
      </c>
      <c r="D173" s="67" t="s">
        <v>44</v>
      </c>
      <c r="E173" s="78">
        <v>0.0165</v>
      </c>
      <c r="F173" s="27" t="s">
        <v>44</v>
      </c>
      <c r="G173" s="67" t="s">
        <v>44</v>
      </c>
      <c r="H173" s="30">
        <v>0.84756</v>
      </c>
      <c r="I173" s="26">
        <v>0.84</v>
      </c>
      <c r="J173" s="26" t="s">
        <v>44</v>
      </c>
    </row>
    <row r="174" spans="1:10" ht="12.75">
      <c r="A174" t="s">
        <v>267</v>
      </c>
      <c r="B174" s="25" t="s">
        <v>312</v>
      </c>
      <c r="C174" s="25" t="s">
        <v>313</v>
      </c>
      <c r="D174" s="71">
        <v>0</v>
      </c>
      <c r="E174" s="77">
        <v>0</v>
      </c>
      <c r="F174" s="27">
        <v>0</v>
      </c>
      <c r="G174" s="67">
        <v>0</v>
      </c>
      <c r="H174" s="26">
        <v>0</v>
      </c>
      <c r="I174" s="26">
        <v>0</v>
      </c>
      <c r="J174" s="26">
        <v>0</v>
      </c>
    </row>
    <row r="175" spans="1:10" ht="12.75">
      <c r="A175" t="s">
        <v>267</v>
      </c>
      <c r="B175" s="25" t="s">
        <v>314</v>
      </c>
      <c r="C175" s="25" t="s">
        <v>315</v>
      </c>
      <c r="D175" s="71">
        <v>0</v>
      </c>
      <c r="E175" s="77">
        <v>0</v>
      </c>
      <c r="F175" s="27">
        <v>0</v>
      </c>
      <c r="G175" s="67">
        <v>0</v>
      </c>
      <c r="H175" s="26">
        <v>0</v>
      </c>
      <c r="I175" s="26">
        <v>0</v>
      </c>
      <c r="J175" s="26">
        <v>0</v>
      </c>
    </row>
    <row r="176" spans="1:10" ht="12.75">
      <c r="A176" t="s">
        <v>267</v>
      </c>
      <c r="B176" s="25" t="s">
        <v>316</v>
      </c>
      <c r="C176" s="25" t="s">
        <v>317</v>
      </c>
      <c r="D176" s="71">
        <v>0</v>
      </c>
      <c r="E176" s="77">
        <v>0</v>
      </c>
      <c r="F176" s="27">
        <v>0</v>
      </c>
      <c r="G176" s="67">
        <v>0</v>
      </c>
      <c r="H176" s="26">
        <v>0</v>
      </c>
      <c r="I176" s="26">
        <v>0</v>
      </c>
      <c r="J176" s="26">
        <v>0</v>
      </c>
    </row>
    <row r="177" spans="1:10" ht="12.75">
      <c r="A177" t="s">
        <v>267</v>
      </c>
      <c r="B177" s="25" t="s">
        <v>318</v>
      </c>
      <c r="C177" s="25" t="s">
        <v>319</v>
      </c>
      <c r="D177" s="71">
        <v>0</v>
      </c>
      <c r="E177" s="77">
        <v>0</v>
      </c>
      <c r="F177" s="27">
        <v>0</v>
      </c>
      <c r="G177" s="67">
        <v>0</v>
      </c>
      <c r="H177" s="26">
        <v>0</v>
      </c>
      <c r="I177" s="26">
        <v>0</v>
      </c>
      <c r="J177" s="26">
        <v>0</v>
      </c>
    </row>
    <row r="178" spans="1:10" ht="12.75">
      <c r="A178" t="s">
        <v>267</v>
      </c>
      <c r="B178" s="25" t="s">
        <v>320</v>
      </c>
      <c r="C178" s="25" t="s">
        <v>321</v>
      </c>
      <c r="D178" s="71">
        <v>0</v>
      </c>
      <c r="E178" s="77">
        <v>0</v>
      </c>
      <c r="F178" s="27">
        <v>0</v>
      </c>
      <c r="G178" s="67">
        <v>0</v>
      </c>
      <c r="H178" s="26">
        <v>0</v>
      </c>
      <c r="I178" s="26">
        <v>0</v>
      </c>
      <c r="J178" s="26">
        <v>0</v>
      </c>
    </row>
    <row r="179" spans="1:10" ht="12.75">
      <c r="A179" t="s">
        <v>267</v>
      </c>
      <c r="B179" s="25" t="s">
        <v>322</v>
      </c>
      <c r="C179" s="25" t="s">
        <v>323</v>
      </c>
      <c r="D179" s="68">
        <v>39.126</v>
      </c>
      <c r="E179" s="78">
        <v>39.126</v>
      </c>
      <c r="F179" s="27">
        <v>33.55</v>
      </c>
      <c r="G179" s="68">
        <v>52.6323</v>
      </c>
      <c r="H179" s="30">
        <v>51.312695</v>
      </c>
      <c r="I179" s="26">
        <v>52.65</v>
      </c>
      <c r="J179" s="26">
        <v>51.5</v>
      </c>
    </row>
    <row r="180" spans="1:10" ht="12.75">
      <c r="A180" t="s">
        <v>267</v>
      </c>
      <c r="B180" s="25" t="s">
        <v>324</v>
      </c>
      <c r="C180" s="25" t="s">
        <v>325</v>
      </c>
      <c r="D180" s="71">
        <v>0</v>
      </c>
      <c r="E180" s="77">
        <v>0</v>
      </c>
      <c r="F180" s="27" t="s">
        <v>44</v>
      </c>
      <c r="G180" s="67" t="s">
        <v>44</v>
      </c>
      <c r="H180" s="26" t="s">
        <v>44</v>
      </c>
      <c r="I180" s="26">
        <v>0</v>
      </c>
      <c r="J180" s="26" t="s">
        <v>44</v>
      </c>
    </row>
    <row r="181" spans="1:10" ht="12.75">
      <c r="A181" t="s">
        <v>267</v>
      </c>
      <c r="B181" s="25" t="s">
        <v>326</v>
      </c>
      <c r="C181" s="25" t="s">
        <v>327</v>
      </c>
      <c r="D181" s="71">
        <v>0</v>
      </c>
      <c r="E181" s="77">
        <v>0</v>
      </c>
      <c r="F181" s="27">
        <v>0</v>
      </c>
      <c r="G181" s="67">
        <v>0</v>
      </c>
      <c r="H181" s="26">
        <v>0</v>
      </c>
      <c r="I181" s="26">
        <v>0</v>
      </c>
      <c r="J181" s="26">
        <v>0</v>
      </c>
    </row>
    <row r="182" spans="1:10" ht="12.75">
      <c r="A182" t="s">
        <v>267</v>
      </c>
      <c r="B182" s="25" t="s">
        <v>328</v>
      </c>
      <c r="C182" s="25" t="s">
        <v>329</v>
      </c>
      <c r="D182" s="71">
        <v>0</v>
      </c>
      <c r="E182" s="77">
        <v>0</v>
      </c>
      <c r="F182" s="27">
        <v>0</v>
      </c>
      <c r="G182" s="67">
        <v>0</v>
      </c>
      <c r="H182" s="26">
        <v>0</v>
      </c>
      <c r="I182" s="26">
        <v>0</v>
      </c>
      <c r="J182" s="26">
        <v>0</v>
      </c>
    </row>
    <row r="183" spans="1:10" ht="12.75">
      <c r="A183" t="s">
        <v>267</v>
      </c>
      <c r="B183" s="25" t="s">
        <v>330</v>
      </c>
      <c r="C183" s="25" t="s">
        <v>331</v>
      </c>
      <c r="D183" s="71">
        <v>0</v>
      </c>
      <c r="E183" s="77">
        <v>0</v>
      </c>
      <c r="F183" s="27">
        <v>0</v>
      </c>
      <c r="G183" s="67">
        <v>0</v>
      </c>
      <c r="H183" s="26">
        <v>0</v>
      </c>
      <c r="I183" s="26">
        <v>0</v>
      </c>
      <c r="J183" s="26">
        <v>0</v>
      </c>
    </row>
    <row r="184" spans="1:10" ht="12.75">
      <c r="A184" t="s">
        <v>267</v>
      </c>
      <c r="B184" s="25" t="s">
        <v>332</v>
      </c>
      <c r="C184" s="25" t="s">
        <v>333</v>
      </c>
      <c r="D184" s="71">
        <v>0</v>
      </c>
      <c r="E184" s="77">
        <v>0</v>
      </c>
      <c r="F184" s="27">
        <v>0</v>
      </c>
      <c r="G184" s="67">
        <v>0</v>
      </c>
      <c r="H184" s="26">
        <v>0</v>
      </c>
      <c r="I184" s="26">
        <v>0</v>
      </c>
      <c r="J184" s="26">
        <v>0</v>
      </c>
    </row>
    <row r="185" spans="1:10" ht="12.75">
      <c r="A185" t="s">
        <v>267</v>
      </c>
      <c r="B185" s="25" t="s">
        <v>334</v>
      </c>
      <c r="C185" s="25" t="s">
        <v>335</v>
      </c>
      <c r="D185" s="67" t="s">
        <v>44</v>
      </c>
      <c r="E185" s="78">
        <v>0.001069</v>
      </c>
      <c r="F185" s="27" t="s">
        <v>44</v>
      </c>
      <c r="G185" s="67" t="s">
        <v>44</v>
      </c>
      <c r="H185" s="26" t="s">
        <v>44</v>
      </c>
      <c r="I185" s="26">
        <v>0.06</v>
      </c>
      <c r="J185" s="26" t="s">
        <v>44</v>
      </c>
    </row>
    <row r="186" spans="1:10" ht="12.75">
      <c r="A186" t="s">
        <v>267</v>
      </c>
      <c r="B186" s="25" t="s">
        <v>336</v>
      </c>
      <c r="C186" s="25" t="s">
        <v>337</v>
      </c>
      <c r="D186" s="67">
        <v>0</v>
      </c>
      <c r="E186" s="77">
        <v>0</v>
      </c>
      <c r="F186" s="26">
        <v>0</v>
      </c>
      <c r="G186" s="67" t="s">
        <v>44</v>
      </c>
      <c r="H186" s="30">
        <v>2.1895299999999995</v>
      </c>
      <c r="I186" s="26">
        <v>4.5</v>
      </c>
      <c r="J186" s="26">
        <v>0</v>
      </c>
    </row>
    <row r="187" spans="1:10" ht="12.75">
      <c r="A187" t="s">
        <v>267</v>
      </c>
      <c r="B187" s="25" t="s">
        <v>338</v>
      </c>
      <c r="C187" s="25" t="s">
        <v>339</v>
      </c>
      <c r="D187" s="67">
        <v>0</v>
      </c>
      <c r="E187" s="77">
        <v>0</v>
      </c>
      <c r="F187" s="26">
        <v>0</v>
      </c>
      <c r="G187" s="67" t="s">
        <v>44</v>
      </c>
      <c r="H187" s="30">
        <v>2.47205</v>
      </c>
      <c r="I187" s="26">
        <v>2.2</v>
      </c>
      <c r="J187" s="26">
        <v>0</v>
      </c>
    </row>
    <row r="188" spans="1:10" ht="12.75">
      <c r="A188" t="s">
        <v>267</v>
      </c>
      <c r="B188" s="25" t="s">
        <v>340</v>
      </c>
      <c r="C188" s="25" t="s">
        <v>341</v>
      </c>
      <c r="D188" s="71">
        <v>0</v>
      </c>
      <c r="E188" s="77">
        <v>0</v>
      </c>
      <c r="F188" s="27">
        <v>0</v>
      </c>
      <c r="G188" s="67">
        <v>0</v>
      </c>
      <c r="H188" s="26">
        <v>0</v>
      </c>
      <c r="I188" s="26">
        <v>0</v>
      </c>
      <c r="J188" s="26">
        <v>0</v>
      </c>
    </row>
    <row r="189" spans="1:10" ht="12.75">
      <c r="A189" t="s">
        <v>267</v>
      </c>
      <c r="B189" s="25" t="s">
        <v>342</v>
      </c>
      <c r="C189" s="25" t="s">
        <v>343</v>
      </c>
      <c r="D189" s="68">
        <v>35.255</v>
      </c>
      <c r="E189" s="78">
        <v>35.876</v>
      </c>
      <c r="F189" s="27">
        <v>36.63</v>
      </c>
      <c r="G189" s="68">
        <v>176.39409999999998</v>
      </c>
      <c r="H189" s="30">
        <v>178.51732499999997</v>
      </c>
      <c r="I189" s="26">
        <v>184.66</v>
      </c>
      <c r="J189" s="26">
        <v>180</v>
      </c>
    </row>
    <row r="190" spans="1:10" ht="12.75">
      <c r="A190" t="s">
        <v>267</v>
      </c>
      <c r="B190" s="25" t="s">
        <v>344</v>
      </c>
      <c r="C190" s="25" t="s">
        <v>345</v>
      </c>
      <c r="D190" s="71">
        <v>0</v>
      </c>
      <c r="E190" s="77">
        <v>0</v>
      </c>
      <c r="F190" s="43">
        <v>0</v>
      </c>
      <c r="G190" s="67">
        <v>0</v>
      </c>
      <c r="H190" s="26">
        <v>0</v>
      </c>
      <c r="I190" s="26">
        <v>0</v>
      </c>
      <c r="J190" s="43">
        <v>0</v>
      </c>
    </row>
    <row r="191" spans="1:10" ht="12.75">
      <c r="A191" t="s">
        <v>267</v>
      </c>
      <c r="B191" s="25" t="s">
        <v>346</v>
      </c>
      <c r="C191" s="25" t="s">
        <v>347</v>
      </c>
      <c r="D191" s="71">
        <v>0</v>
      </c>
      <c r="E191" s="77">
        <v>0</v>
      </c>
      <c r="F191" s="27" t="s">
        <v>44</v>
      </c>
      <c r="G191" s="67" t="s">
        <v>44</v>
      </c>
      <c r="H191" s="30">
        <v>2.012955</v>
      </c>
      <c r="I191" s="26">
        <v>2</v>
      </c>
      <c r="J191" s="26" t="s">
        <v>44</v>
      </c>
    </row>
    <row r="192" spans="1:10" ht="12.75">
      <c r="A192" t="s">
        <v>267</v>
      </c>
      <c r="B192" s="25" t="s">
        <v>348</v>
      </c>
      <c r="C192" s="25" t="s">
        <v>349</v>
      </c>
      <c r="D192" s="71">
        <v>0</v>
      </c>
      <c r="E192" s="77">
        <v>0</v>
      </c>
      <c r="F192" s="27">
        <v>0</v>
      </c>
      <c r="G192" s="67">
        <v>0</v>
      </c>
      <c r="H192" s="26">
        <v>0</v>
      </c>
      <c r="I192" s="26">
        <v>0</v>
      </c>
      <c r="J192" s="26">
        <v>0</v>
      </c>
    </row>
    <row r="193" spans="1:10" ht="12.75">
      <c r="A193" t="s">
        <v>267</v>
      </c>
      <c r="B193" s="25" t="s">
        <v>350</v>
      </c>
      <c r="C193" s="25" t="s">
        <v>351</v>
      </c>
      <c r="D193" s="71">
        <v>0</v>
      </c>
      <c r="E193" s="77">
        <v>0</v>
      </c>
      <c r="F193" s="27">
        <v>0</v>
      </c>
      <c r="G193" s="67">
        <v>0</v>
      </c>
      <c r="H193" s="26">
        <v>0</v>
      </c>
      <c r="I193" s="26">
        <v>0</v>
      </c>
      <c r="J193" s="26">
        <v>0</v>
      </c>
    </row>
    <row r="194" spans="1:10" ht="12.75">
      <c r="A194" t="s">
        <v>267</v>
      </c>
      <c r="B194" s="25" t="s">
        <v>352</v>
      </c>
      <c r="C194" s="25" t="s">
        <v>353</v>
      </c>
      <c r="D194" s="71">
        <v>0</v>
      </c>
      <c r="E194" s="77">
        <v>0</v>
      </c>
      <c r="F194" s="27">
        <v>0</v>
      </c>
      <c r="G194" s="67">
        <v>0</v>
      </c>
      <c r="H194" s="30">
        <v>0.38846499999999995</v>
      </c>
      <c r="I194" s="26">
        <v>0</v>
      </c>
      <c r="J194" s="26">
        <v>0</v>
      </c>
    </row>
    <row r="195" spans="1:10" ht="12.75">
      <c r="A195" t="s">
        <v>267</v>
      </c>
      <c r="B195" s="25" t="s">
        <v>354</v>
      </c>
      <c r="C195" s="25" t="s">
        <v>355</v>
      </c>
      <c r="D195" s="71">
        <v>0</v>
      </c>
      <c r="E195" s="77">
        <v>0</v>
      </c>
      <c r="F195" s="27">
        <v>0</v>
      </c>
      <c r="G195" s="67">
        <v>0</v>
      </c>
      <c r="H195" s="26">
        <v>0</v>
      </c>
      <c r="I195" s="26">
        <v>0</v>
      </c>
      <c r="J195" s="26">
        <v>0</v>
      </c>
    </row>
    <row r="196" spans="1:14" ht="12.75">
      <c r="A196" t="s">
        <v>267</v>
      </c>
      <c r="B196" s="25" t="s">
        <v>356</v>
      </c>
      <c r="C196" s="25" t="s">
        <v>357</v>
      </c>
      <c r="D196" s="71">
        <v>0</v>
      </c>
      <c r="E196" s="77">
        <v>0</v>
      </c>
      <c r="F196" s="27">
        <v>0</v>
      </c>
      <c r="G196" s="67">
        <v>0</v>
      </c>
      <c r="H196" s="26">
        <v>0</v>
      </c>
      <c r="I196" s="26">
        <v>0</v>
      </c>
      <c r="J196" s="26">
        <v>0</v>
      </c>
      <c r="M196" s="28"/>
      <c r="N196" s="29"/>
    </row>
    <row r="197" spans="1:14" ht="12.75">
      <c r="A197" t="s">
        <v>267</v>
      </c>
      <c r="B197" s="25" t="s">
        <v>358</v>
      </c>
      <c r="C197" s="25" t="s">
        <v>359</v>
      </c>
      <c r="D197" s="71">
        <v>0</v>
      </c>
      <c r="E197" s="77">
        <v>0</v>
      </c>
      <c r="F197" s="27" t="s">
        <v>44</v>
      </c>
      <c r="G197" s="67" t="s">
        <v>44</v>
      </c>
      <c r="H197" s="30">
        <v>0.21189</v>
      </c>
      <c r="I197" s="26">
        <v>0.2</v>
      </c>
      <c r="J197" s="26" t="s">
        <v>44</v>
      </c>
      <c r="M197" s="28"/>
      <c r="N197" s="29"/>
    </row>
    <row r="198" spans="1:15" ht="12.75">
      <c r="A198" t="s">
        <v>267</v>
      </c>
      <c r="B198" s="25" t="s">
        <v>360</v>
      </c>
      <c r="C198" s="25" t="s">
        <v>361</v>
      </c>
      <c r="D198" s="67" t="s">
        <v>44</v>
      </c>
      <c r="E198" s="78">
        <v>0.01568</v>
      </c>
      <c r="F198" s="27" t="s">
        <v>44</v>
      </c>
      <c r="G198" s="67" t="s">
        <v>44</v>
      </c>
      <c r="H198" s="30">
        <v>0.35314999999999996</v>
      </c>
      <c r="I198" s="26">
        <v>0.001</v>
      </c>
      <c r="J198" s="26" t="s">
        <v>44</v>
      </c>
      <c r="M198" s="31"/>
      <c r="N198" s="29"/>
      <c r="O198" s="33"/>
    </row>
    <row r="199" spans="1:15" ht="12.75">
      <c r="A199" t="s">
        <v>267</v>
      </c>
      <c r="B199" s="25" t="s">
        <v>362</v>
      </c>
      <c r="C199" s="25" t="s">
        <v>363</v>
      </c>
      <c r="D199" s="68">
        <v>6.313</v>
      </c>
      <c r="E199" s="78">
        <v>0.563</v>
      </c>
      <c r="F199" s="27">
        <v>6.405</v>
      </c>
      <c r="G199" s="67" t="s">
        <v>44</v>
      </c>
      <c r="H199" s="30">
        <v>3.0370899999999996</v>
      </c>
      <c r="I199" s="26">
        <v>3</v>
      </c>
      <c r="J199" s="26">
        <v>4</v>
      </c>
      <c r="M199" s="28"/>
      <c r="N199" s="29"/>
      <c r="O199" s="33"/>
    </row>
    <row r="200" spans="1:10" ht="12.75">
      <c r="A200" t="s">
        <v>267</v>
      </c>
      <c r="B200" s="25" t="s">
        <v>364</v>
      </c>
      <c r="C200" s="25" t="s">
        <v>365</v>
      </c>
      <c r="D200" s="71">
        <v>0</v>
      </c>
      <c r="E200" s="77">
        <v>0</v>
      </c>
      <c r="F200" s="27">
        <v>0</v>
      </c>
      <c r="G200" s="67">
        <v>0</v>
      </c>
      <c r="H200" s="26">
        <v>0</v>
      </c>
      <c r="I200" s="26">
        <v>0</v>
      </c>
      <c r="J200" s="26">
        <v>0</v>
      </c>
    </row>
    <row r="201" spans="1:10" ht="12.75">
      <c r="A201" t="s">
        <v>267</v>
      </c>
      <c r="B201" s="25" t="s">
        <v>366</v>
      </c>
      <c r="C201" s="25" t="s">
        <v>367</v>
      </c>
      <c r="D201" s="71">
        <v>0</v>
      </c>
      <c r="E201" s="77">
        <v>0</v>
      </c>
      <c r="F201" s="27" t="s">
        <v>44</v>
      </c>
      <c r="G201" s="67" t="s">
        <v>44</v>
      </c>
      <c r="H201" s="30">
        <v>0.9888199999999999</v>
      </c>
      <c r="I201" s="26">
        <v>0.8</v>
      </c>
      <c r="J201" s="26" t="s">
        <v>44</v>
      </c>
    </row>
    <row r="202" spans="1:10" ht="12.75">
      <c r="A202" t="s">
        <v>267</v>
      </c>
      <c r="B202" s="25" t="s">
        <v>368</v>
      </c>
      <c r="C202" s="25" t="s">
        <v>369</v>
      </c>
      <c r="D202" s="71">
        <v>0</v>
      </c>
      <c r="E202" s="77">
        <v>0</v>
      </c>
      <c r="F202" s="27">
        <v>0</v>
      </c>
      <c r="G202" s="67">
        <v>0</v>
      </c>
      <c r="H202" s="26">
        <v>0</v>
      </c>
      <c r="I202" s="26">
        <v>0</v>
      </c>
      <c r="J202" s="26">
        <v>0</v>
      </c>
    </row>
    <row r="203" spans="1:10" ht="12.75">
      <c r="A203" t="s">
        <v>267</v>
      </c>
      <c r="B203" s="25" t="s">
        <v>370</v>
      </c>
      <c r="C203" s="25" t="s">
        <v>371</v>
      </c>
      <c r="D203" s="68">
        <v>0.6402</v>
      </c>
      <c r="E203" s="78">
        <v>0.30756</v>
      </c>
      <c r="F203" s="27">
        <v>0.6807</v>
      </c>
      <c r="G203" s="67" t="s">
        <v>44</v>
      </c>
      <c r="H203" s="30">
        <v>2.648625</v>
      </c>
      <c r="I203" s="26">
        <v>2.75</v>
      </c>
      <c r="J203" s="26">
        <v>3.8846</v>
      </c>
    </row>
    <row r="204" spans="1:10" ht="12.75">
      <c r="A204" t="s">
        <v>267</v>
      </c>
      <c r="B204" s="25" t="s">
        <v>372</v>
      </c>
      <c r="C204" s="25" t="s">
        <v>373</v>
      </c>
      <c r="D204" s="71">
        <v>0</v>
      </c>
      <c r="E204" s="77">
        <v>0</v>
      </c>
      <c r="F204" s="27">
        <v>0</v>
      </c>
      <c r="G204" s="67">
        <v>0</v>
      </c>
      <c r="H204" s="26">
        <v>0</v>
      </c>
      <c r="I204" s="26">
        <v>0</v>
      </c>
      <c r="J204" s="26">
        <v>0</v>
      </c>
    </row>
    <row r="205" spans="1:10" ht="12.75">
      <c r="A205" t="s">
        <v>267</v>
      </c>
      <c r="B205" s="25" t="s">
        <v>374</v>
      </c>
      <c r="C205" s="25" t="s">
        <v>375</v>
      </c>
      <c r="D205" s="71">
        <v>0</v>
      </c>
      <c r="E205" s="77">
        <v>0</v>
      </c>
      <c r="F205" s="27">
        <v>0</v>
      </c>
      <c r="G205" s="67">
        <v>0</v>
      </c>
      <c r="H205" s="26">
        <v>0</v>
      </c>
      <c r="I205" s="26">
        <v>0</v>
      </c>
      <c r="J205" s="26">
        <v>0</v>
      </c>
    </row>
    <row r="206" spans="1:10" ht="12.75">
      <c r="A206" t="s">
        <v>267</v>
      </c>
      <c r="B206" s="25" t="s">
        <v>376</v>
      </c>
      <c r="C206" s="25" t="s">
        <v>377</v>
      </c>
      <c r="D206" s="71">
        <v>0</v>
      </c>
      <c r="E206" s="77">
        <v>0</v>
      </c>
      <c r="F206" s="27">
        <v>0</v>
      </c>
      <c r="G206" s="67">
        <v>0</v>
      </c>
      <c r="H206" s="26">
        <v>0</v>
      </c>
      <c r="I206" s="26">
        <v>0</v>
      </c>
      <c r="J206" s="26">
        <v>0</v>
      </c>
    </row>
    <row r="207" spans="1:10" ht="12.75">
      <c r="A207" t="s">
        <v>267</v>
      </c>
      <c r="B207" s="25" t="s">
        <v>378</v>
      </c>
      <c r="C207" s="25" t="s">
        <v>379</v>
      </c>
      <c r="D207" s="71">
        <v>0</v>
      </c>
      <c r="E207" s="77">
        <v>0</v>
      </c>
      <c r="F207" s="27">
        <v>0</v>
      </c>
      <c r="G207" s="67">
        <v>0</v>
      </c>
      <c r="H207" s="26">
        <v>0</v>
      </c>
      <c r="I207" s="26">
        <v>0</v>
      </c>
      <c r="J207" s="26">
        <v>0</v>
      </c>
    </row>
    <row r="208" spans="1:11" ht="12.75">
      <c r="A208" s="18"/>
      <c r="B208" s="25" t="s">
        <v>123</v>
      </c>
      <c r="C208" s="25"/>
      <c r="D208" s="68">
        <v>0.4834280000000004</v>
      </c>
      <c r="E208" s="77" t="s">
        <v>124</v>
      </c>
      <c r="F208" s="27">
        <v>1.4877</v>
      </c>
      <c r="G208" s="68">
        <v>41.51279999999999</v>
      </c>
      <c r="H208" s="75">
        <v>0.17657499999999998</v>
      </c>
      <c r="I208" s="26" t="s">
        <v>124</v>
      </c>
      <c r="J208" s="26">
        <v>8.8993</v>
      </c>
      <c r="K208" s="76"/>
    </row>
    <row r="209" spans="1:11" ht="12.75">
      <c r="A209" s="18"/>
      <c r="B209" s="20" t="s">
        <v>267</v>
      </c>
      <c r="C209" s="20" t="s">
        <v>380</v>
      </c>
      <c r="D209" s="70">
        <f aca="true" t="shared" si="5" ref="D209:J209">SUM(D152:D208)</f>
        <v>112.232928</v>
      </c>
      <c r="E209" s="70">
        <f t="shared" si="5"/>
        <v>102.580347</v>
      </c>
      <c r="F209" s="35">
        <f t="shared" si="5"/>
        <v>112.41029999999999</v>
      </c>
      <c r="G209" s="70">
        <f t="shared" si="5"/>
        <v>496.4295479999999</v>
      </c>
      <c r="H209" s="35">
        <f t="shared" si="5"/>
        <v>498.85968999999994</v>
      </c>
      <c r="I209" s="35">
        <f t="shared" si="5"/>
        <v>485.8409999999999</v>
      </c>
      <c r="J209" s="44">
        <f t="shared" si="5"/>
        <v>500.7589</v>
      </c>
      <c r="K209" s="36"/>
    </row>
    <row r="210" spans="2:11" ht="12.75">
      <c r="B210" s="20"/>
      <c r="C210" s="20"/>
      <c r="D210" s="70"/>
      <c r="E210" s="80"/>
      <c r="F210" s="35"/>
      <c r="G210" s="70"/>
      <c r="H210" s="35"/>
      <c r="I210" s="35"/>
      <c r="J210" s="35"/>
      <c r="K210" s="36"/>
    </row>
    <row r="211" spans="1:10" ht="12.75">
      <c r="A211" t="s">
        <v>381</v>
      </c>
      <c r="B211" s="25" t="s">
        <v>382</v>
      </c>
      <c r="C211" s="25" t="s">
        <v>383</v>
      </c>
      <c r="D211" s="71">
        <v>0</v>
      </c>
      <c r="E211" s="77">
        <v>0</v>
      </c>
      <c r="F211" s="27" t="s">
        <v>44</v>
      </c>
      <c r="G211" s="67" t="s">
        <v>44</v>
      </c>
      <c r="H211" s="30">
        <v>3.5315</v>
      </c>
      <c r="I211" s="26">
        <v>1.75</v>
      </c>
      <c r="J211" s="26" t="s">
        <v>44</v>
      </c>
    </row>
    <row r="212" spans="1:10" ht="12.75">
      <c r="A212" t="s">
        <v>381</v>
      </c>
      <c r="B212" s="25" t="s">
        <v>384</v>
      </c>
      <c r="C212" s="25" t="s">
        <v>385</v>
      </c>
      <c r="D212" s="71">
        <v>0</v>
      </c>
      <c r="E212" s="77">
        <v>0</v>
      </c>
      <c r="F212" s="27">
        <v>0</v>
      </c>
      <c r="G212" s="67">
        <v>0</v>
      </c>
      <c r="H212" s="26">
        <v>0</v>
      </c>
      <c r="I212" s="26">
        <v>0</v>
      </c>
      <c r="J212" s="26">
        <v>0</v>
      </c>
    </row>
    <row r="213" spans="1:10" ht="12.75">
      <c r="A213" t="s">
        <v>381</v>
      </c>
      <c r="B213" s="25" t="s">
        <v>386</v>
      </c>
      <c r="C213" s="25" t="s">
        <v>387</v>
      </c>
      <c r="D213" s="68">
        <v>4.04559936</v>
      </c>
      <c r="E213" s="78">
        <v>1.437</v>
      </c>
      <c r="F213" s="27">
        <v>3.5556</v>
      </c>
      <c r="G213" s="68">
        <v>86.92272</v>
      </c>
      <c r="H213" s="30">
        <v>89.98262</v>
      </c>
      <c r="I213" s="26">
        <v>27.64</v>
      </c>
      <c r="J213" s="26">
        <v>128.61</v>
      </c>
    </row>
    <row r="214" spans="1:10" ht="12.75">
      <c r="A214" t="s">
        <v>381</v>
      </c>
      <c r="B214" s="25" t="s">
        <v>388</v>
      </c>
      <c r="C214" s="25" t="s">
        <v>389</v>
      </c>
      <c r="D214" s="67" t="s">
        <v>44</v>
      </c>
      <c r="E214" s="78">
        <v>0.028</v>
      </c>
      <c r="F214" s="27" t="s">
        <v>44</v>
      </c>
      <c r="G214" s="68">
        <v>15.390799999999999</v>
      </c>
      <c r="H214" s="30">
        <v>15.397339999999998</v>
      </c>
      <c r="I214" s="26">
        <v>5</v>
      </c>
      <c r="J214" s="26" t="s">
        <v>44</v>
      </c>
    </row>
    <row r="215" spans="1:10" ht="12.75">
      <c r="A215" t="s">
        <v>381</v>
      </c>
      <c r="B215" s="25" t="s">
        <v>390</v>
      </c>
      <c r="C215" s="25" t="s">
        <v>391</v>
      </c>
      <c r="D215" s="71">
        <v>0</v>
      </c>
      <c r="E215" s="77">
        <v>0</v>
      </c>
      <c r="F215" s="27">
        <v>0</v>
      </c>
      <c r="G215" s="67">
        <v>0</v>
      </c>
      <c r="H215" s="26">
        <v>0</v>
      </c>
      <c r="I215" s="26">
        <v>0</v>
      </c>
      <c r="J215" s="26">
        <v>0</v>
      </c>
    </row>
    <row r="216" spans="1:10" ht="12.75">
      <c r="A216" t="s">
        <v>381</v>
      </c>
      <c r="B216" s="25" t="s">
        <v>392</v>
      </c>
      <c r="C216" s="25" t="s">
        <v>393</v>
      </c>
      <c r="D216" s="68">
        <v>1.05</v>
      </c>
      <c r="E216" s="78">
        <v>1.35</v>
      </c>
      <c r="F216" s="27">
        <v>1.1203</v>
      </c>
      <c r="G216" s="68">
        <v>12.1079</v>
      </c>
      <c r="H216" s="30">
        <v>12.113045</v>
      </c>
      <c r="I216" s="26">
        <v>13.8</v>
      </c>
      <c r="J216" s="26">
        <v>8.5</v>
      </c>
    </row>
    <row r="217" spans="1:10" ht="12.75">
      <c r="A217" t="s">
        <v>381</v>
      </c>
      <c r="B217" s="25" t="s">
        <v>394</v>
      </c>
      <c r="C217" s="25" t="s">
        <v>395</v>
      </c>
      <c r="D217" s="67" t="s">
        <v>44</v>
      </c>
      <c r="E217" s="78">
        <v>0.05</v>
      </c>
      <c r="F217" s="27">
        <v>0.191</v>
      </c>
      <c r="G217" s="68">
        <v>18.5325</v>
      </c>
      <c r="H217" s="30">
        <v>18.540375</v>
      </c>
      <c r="I217" s="26">
        <v>10</v>
      </c>
      <c r="J217" s="26">
        <v>8.929</v>
      </c>
    </row>
    <row r="218" spans="1:10" ht="12.75">
      <c r="A218" t="s">
        <v>381</v>
      </c>
      <c r="B218" s="25" t="s">
        <v>396</v>
      </c>
      <c r="C218" s="25" t="s">
        <v>397</v>
      </c>
      <c r="D218" s="71">
        <v>0</v>
      </c>
      <c r="E218" s="77">
        <v>0</v>
      </c>
      <c r="F218" s="27">
        <v>0</v>
      </c>
      <c r="G218" s="67">
        <v>0</v>
      </c>
      <c r="H218" s="26">
        <v>0</v>
      </c>
      <c r="I218" s="26">
        <v>0</v>
      </c>
      <c r="J218" s="26">
        <v>0</v>
      </c>
    </row>
    <row r="219" spans="1:10" ht="12.75">
      <c r="A219" t="s">
        <v>381</v>
      </c>
      <c r="B219" s="25" t="s">
        <v>398</v>
      </c>
      <c r="C219" s="25" t="s">
        <v>399</v>
      </c>
      <c r="D219" s="68">
        <v>17.06977152</v>
      </c>
      <c r="E219" s="78">
        <v>18.25</v>
      </c>
      <c r="F219" s="27">
        <v>15.4425</v>
      </c>
      <c r="G219" s="68">
        <v>78.67911099999998</v>
      </c>
      <c r="H219" s="30">
        <v>77.693</v>
      </c>
      <c r="I219" s="26">
        <v>53.325</v>
      </c>
      <c r="J219" s="26">
        <v>51.377</v>
      </c>
    </row>
    <row r="220" spans="1:10" ht="12.75">
      <c r="A220" t="s">
        <v>381</v>
      </c>
      <c r="B220" s="25" t="s">
        <v>400</v>
      </c>
      <c r="C220" s="25" t="s">
        <v>401</v>
      </c>
      <c r="D220" s="71">
        <v>0</v>
      </c>
      <c r="E220" s="77">
        <v>0</v>
      </c>
      <c r="F220" s="27">
        <v>0</v>
      </c>
      <c r="G220" s="67">
        <v>0</v>
      </c>
      <c r="H220" s="26">
        <v>0</v>
      </c>
      <c r="I220" s="26">
        <v>0</v>
      </c>
      <c r="J220" s="26">
        <v>0</v>
      </c>
    </row>
    <row r="221" spans="1:10" ht="12.75">
      <c r="A221" t="s">
        <v>381</v>
      </c>
      <c r="B221" s="25" t="s">
        <v>402</v>
      </c>
      <c r="C221" s="25" t="s">
        <v>403</v>
      </c>
      <c r="D221" s="71">
        <v>0</v>
      </c>
      <c r="E221" s="77">
        <v>0</v>
      </c>
      <c r="F221" s="27">
        <v>0</v>
      </c>
      <c r="G221" s="67">
        <v>0</v>
      </c>
      <c r="H221" s="26">
        <v>0</v>
      </c>
      <c r="I221" s="26">
        <v>0</v>
      </c>
      <c r="J221" s="26">
        <v>0</v>
      </c>
    </row>
    <row r="222" spans="1:10" ht="12.75">
      <c r="A222" t="s">
        <v>381</v>
      </c>
      <c r="B222" s="25" t="s">
        <v>404</v>
      </c>
      <c r="C222" s="25" t="s">
        <v>405</v>
      </c>
      <c r="D222" s="71">
        <v>0</v>
      </c>
      <c r="E222" s="77">
        <v>0</v>
      </c>
      <c r="F222" s="27">
        <v>0</v>
      </c>
      <c r="G222" s="67">
        <v>0</v>
      </c>
      <c r="H222" s="26">
        <v>0</v>
      </c>
      <c r="I222" s="26">
        <v>0</v>
      </c>
      <c r="J222" s="26">
        <v>0</v>
      </c>
    </row>
    <row r="223" spans="1:10" ht="12.75">
      <c r="A223" t="s">
        <v>381</v>
      </c>
      <c r="B223" s="25" t="s">
        <v>406</v>
      </c>
      <c r="C223" s="25" t="s">
        <v>407</v>
      </c>
      <c r="D223" s="71">
        <v>0</v>
      </c>
      <c r="E223" s="77">
        <v>0</v>
      </c>
      <c r="F223" s="27">
        <v>0</v>
      </c>
      <c r="G223" s="67">
        <v>0</v>
      </c>
      <c r="H223" s="26">
        <v>0</v>
      </c>
      <c r="I223" s="26">
        <v>0</v>
      </c>
      <c r="J223" s="26">
        <v>0</v>
      </c>
    </row>
    <row r="224" spans="1:10" ht="12.75">
      <c r="A224" t="s">
        <v>381</v>
      </c>
      <c r="B224" s="25" t="s">
        <v>408</v>
      </c>
      <c r="C224" s="25" t="s">
        <v>409</v>
      </c>
      <c r="D224" s="67" t="s">
        <v>124</v>
      </c>
      <c r="E224" s="77" t="s">
        <v>124</v>
      </c>
      <c r="F224" s="26" t="s">
        <v>124</v>
      </c>
      <c r="G224" s="67" t="s">
        <v>124</v>
      </c>
      <c r="H224" s="26" t="s">
        <v>124</v>
      </c>
      <c r="I224" s="26" t="s">
        <v>124</v>
      </c>
      <c r="J224" s="26" t="s">
        <v>124</v>
      </c>
    </row>
    <row r="225" spans="1:10" ht="12.75">
      <c r="A225" t="s">
        <v>381</v>
      </c>
      <c r="B225" s="25" t="s">
        <v>410</v>
      </c>
      <c r="C225" s="25" t="s">
        <v>411</v>
      </c>
      <c r="D225" s="71">
        <v>0</v>
      </c>
      <c r="E225" s="77">
        <v>0</v>
      </c>
      <c r="F225" s="27">
        <v>0</v>
      </c>
      <c r="G225" s="67">
        <v>0</v>
      </c>
      <c r="H225" s="26">
        <v>0</v>
      </c>
      <c r="I225" s="26">
        <v>0</v>
      </c>
      <c r="J225" s="26">
        <v>0</v>
      </c>
    </row>
    <row r="226" spans="1:10" ht="12.75">
      <c r="A226" t="s">
        <v>381</v>
      </c>
      <c r="B226" s="25" t="s">
        <v>412</v>
      </c>
      <c r="C226" s="25" t="s">
        <v>413</v>
      </c>
      <c r="D226" s="68">
        <v>5.5646700000000004</v>
      </c>
      <c r="E226" s="78">
        <v>5.84784</v>
      </c>
      <c r="F226" s="27">
        <v>4.9358</v>
      </c>
      <c r="G226" s="68">
        <v>32.5819</v>
      </c>
      <c r="H226" s="30">
        <v>31.960074999999996</v>
      </c>
      <c r="I226" s="26">
        <v>38.88</v>
      </c>
      <c r="J226" s="26">
        <v>28.6046</v>
      </c>
    </row>
    <row r="227" spans="1:10" ht="12.75">
      <c r="A227" t="s">
        <v>381</v>
      </c>
      <c r="B227" s="25" t="s">
        <v>414</v>
      </c>
      <c r="C227" s="25" t="s">
        <v>415</v>
      </c>
      <c r="D227" s="68">
        <v>4.722</v>
      </c>
      <c r="E227" s="78">
        <v>4.301</v>
      </c>
      <c r="F227" s="27">
        <v>5.295</v>
      </c>
      <c r="G227" s="68">
        <v>90.26209999999999</v>
      </c>
      <c r="H227" s="30">
        <v>91.995575</v>
      </c>
      <c r="I227" s="26">
        <v>97.786</v>
      </c>
      <c r="J227" s="26">
        <v>63</v>
      </c>
    </row>
    <row r="228" spans="1:10" ht="12.75">
      <c r="A228" t="s">
        <v>381</v>
      </c>
      <c r="B228" s="25" t="s">
        <v>416</v>
      </c>
      <c r="C228" s="25" t="s">
        <v>417</v>
      </c>
      <c r="D228" s="67" t="s">
        <v>44</v>
      </c>
      <c r="E228" s="78">
        <v>0.0585</v>
      </c>
      <c r="F228" s="27" t="s">
        <v>44</v>
      </c>
      <c r="G228" s="67" t="s">
        <v>44</v>
      </c>
      <c r="H228" s="30">
        <v>1.3772849999999999</v>
      </c>
      <c r="I228" s="26">
        <v>1.4</v>
      </c>
      <c r="J228" s="26" t="s">
        <v>44</v>
      </c>
    </row>
    <row r="229" spans="1:10" ht="12.75">
      <c r="A229" t="s">
        <v>381</v>
      </c>
      <c r="B229" s="25" t="s">
        <v>418</v>
      </c>
      <c r="C229" s="25" t="s">
        <v>419</v>
      </c>
      <c r="D229" s="71">
        <v>0</v>
      </c>
      <c r="E229" s="77">
        <v>0</v>
      </c>
      <c r="F229" s="27">
        <v>0</v>
      </c>
      <c r="G229" s="67">
        <v>0</v>
      </c>
      <c r="H229" s="26">
        <v>0</v>
      </c>
      <c r="I229" s="26">
        <v>0</v>
      </c>
      <c r="J229" s="26">
        <v>0</v>
      </c>
    </row>
    <row r="230" spans="1:10" ht="12.75">
      <c r="A230" t="s">
        <v>381</v>
      </c>
      <c r="B230" s="25" t="s">
        <v>420</v>
      </c>
      <c r="C230" s="25" t="s">
        <v>421</v>
      </c>
      <c r="D230" s="71">
        <v>0</v>
      </c>
      <c r="E230" s="77">
        <v>0</v>
      </c>
      <c r="F230" s="27">
        <v>0</v>
      </c>
      <c r="G230" s="67">
        <v>0</v>
      </c>
      <c r="H230" s="26">
        <v>0</v>
      </c>
      <c r="I230" s="26">
        <v>0</v>
      </c>
      <c r="J230" s="26">
        <v>0</v>
      </c>
    </row>
    <row r="231" spans="1:14" ht="12.75">
      <c r="A231" t="s">
        <v>381</v>
      </c>
      <c r="B231" s="25" t="s">
        <v>422</v>
      </c>
      <c r="C231" s="25" t="s">
        <v>423</v>
      </c>
      <c r="D231" s="71">
        <v>0</v>
      </c>
      <c r="E231" s="77">
        <v>0</v>
      </c>
      <c r="F231" s="27">
        <v>0</v>
      </c>
      <c r="G231" s="67">
        <v>0</v>
      </c>
      <c r="H231" s="26">
        <v>0</v>
      </c>
      <c r="I231" s="26">
        <v>0</v>
      </c>
      <c r="J231" s="26">
        <v>0</v>
      </c>
      <c r="M231" s="41"/>
      <c r="N231" s="29"/>
    </row>
    <row r="232" spans="1:14" ht="12.75">
      <c r="A232" t="s">
        <v>381</v>
      </c>
      <c r="B232" s="25" t="s">
        <v>424</v>
      </c>
      <c r="C232" s="25" t="s">
        <v>425</v>
      </c>
      <c r="D232" s="71">
        <v>0</v>
      </c>
      <c r="E232" s="77">
        <v>0</v>
      </c>
      <c r="F232" s="27">
        <v>0</v>
      </c>
      <c r="G232" s="67">
        <v>0</v>
      </c>
      <c r="H232" s="26">
        <v>0</v>
      </c>
      <c r="I232" s="26">
        <v>0</v>
      </c>
      <c r="J232" s="26">
        <v>0</v>
      </c>
      <c r="M232" s="28"/>
      <c r="N232" s="29"/>
    </row>
    <row r="233" spans="1:14" ht="12.75">
      <c r="A233" t="s">
        <v>381</v>
      </c>
      <c r="B233" s="25" t="s">
        <v>426</v>
      </c>
      <c r="C233" s="25" t="s">
        <v>427</v>
      </c>
      <c r="D233" s="71">
        <v>0</v>
      </c>
      <c r="E233" s="77">
        <v>0</v>
      </c>
      <c r="F233" s="27">
        <v>0</v>
      </c>
      <c r="G233" s="67">
        <v>0</v>
      </c>
      <c r="H233" s="26">
        <v>0</v>
      </c>
      <c r="I233" s="26">
        <v>0</v>
      </c>
      <c r="J233" s="26">
        <v>0</v>
      </c>
      <c r="M233" s="28"/>
      <c r="N233" s="29"/>
    </row>
    <row r="234" spans="1:14" ht="12.75">
      <c r="A234" t="s">
        <v>381</v>
      </c>
      <c r="B234" s="25" t="s">
        <v>428</v>
      </c>
      <c r="C234" s="25" t="s">
        <v>429</v>
      </c>
      <c r="D234" s="68">
        <v>4.3</v>
      </c>
      <c r="E234" s="78">
        <v>3</v>
      </c>
      <c r="F234" s="27">
        <v>3.034</v>
      </c>
      <c r="G234" s="68">
        <v>86.97919999999999</v>
      </c>
      <c r="H234" s="30">
        <v>87.01615999999999</v>
      </c>
      <c r="I234" s="26">
        <v>75</v>
      </c>
      <c r="J234" s="26">
        <v>56.562</v>
      </c>
      <c r="M234" s="41"/>
      <c r="N234" s="29"/>
    </row>
    <row r="235" spans="1:14" ht="12.75">
      <c r="A235" t="s">
        <v>381</v>
      </c>
      <c r="B235" s="25" t="s">
        <v>430</v>
      </c>
      <c r="C235" s="25" t="s">
        <v>431</v>
      </c>
      <c r="D235" s="71">
        <v>0</v>
      </c>
      <c r="E235" s="77">
        <v>0</v>
      </c>
      <c r="F235" s="27">
        <v>0</v>
      </c>
      <c r="G235" s="67">
        <v>0</v>
      </c>
      <c r="H235" s="26">
        <v>0</v>
      </c>
      <c r="I235" s="26">
        <v>0</v>
      </c>
      <c r="J235" s="26">
        <v>0</v>
      </c>
      <c r="M235" s="28"/>
      <c r="N235" s="29"/>
    </row>
    <row r="236" spans="1:14" ht="12.75">
      <c r="A236" t="s">
        <v>381</v>
      </c>
      <c r="B236" s="25" t="s">
        <v>432</v>
      </c>
      <c r="C236" s="25" t="s">
        <v>433</v>
      </c>
      <c r="D236" s="71">
        <v>0</v>
      </c>
      <c r="E236" s="77">
        <v>0</v>
      </c>
      <c r="F236" s="27">
        <v>0</v>
      </c>
      <c r="G236" s="67">
        <v>0</v>
      </c>
      <c r="H236" s="26">
        <v>0</v>
      </c>
      <c r="I236" s="26">
        <v>0</v>
      </c>
      <c r="J236" s="26">
        <v>0</v>
      </c>
      <c r="M236" s="41"/>
      <c r="N236" s="29"/>
    </row>
    <row r="237" spans="1:14" ht="12.75">
      <c r="A237" t="s">
        <v>381</v>
      </c>
      <c r="B237" s="25" t="s">
        <v>434</v>
      </c>
      <c r="C237" s="25" t="s">
        <v>435</v>
      </c>
      <c r="D237" s="71">
        <v>0</v>
      </c>
      <c r="E237" s="77">
        <v>0</v>
      </c>
      <c r="F237" s="27">
        <v>0</v>
      </c>
      <c r="G237" s="67">
        <v>0</v>
      </c>
      <c r="H237" s="26">
        <v>0</v>
      </c>
      <c r="I237" s="26">
        <v>0</v>
      </c>
      <c r="J237" s="26">
        <v>0</v>
      </c>
      <c r="M237" s="28"/>
      <c r="N237" s="29"/>
    </row>
    <row r="238" spans="1:14" ht="12.75">
      <c r="A238" t="s">
        <v>381</v>
      </c>
      <c r="B238" s="25" t="s">
        <v>436</v>
      </c>
      <c r="C238" s="25" t="s">
        <v>437</v>
      </c>
      <c r="D238" s="71">
        <v>0</v>
      </c>
      <c r="E238" s="77">
        <v>0</v>
      </c>
      <c r="F238" s="27">
        <v>0</v>
      </c>
      <c r="G238" s="67">
        <v>0</v>
      </c>
      <c r="H238" s="26">
        <v>0</v>
      </c>
      <c r="I238" s="26">
        <v>0</v>
      </c>
      <c r="J238" s="26">
        <v>0</v>
      </c>
      <c r="M238" s="28"/>
      <c r="N238" s="29"/>
    </row>
    <row r="239" spans="1:14" ht="12.75">
      <c r="A239" t="s">
        <v>381</v>
      </c>
      <c r="B239" s="25" t="s">
        <v>438</v>
      </c>
      <c r="C239" s="25" t="s">
        <v>439</v>
      </c>
      <c r="D239" s="71">
        <v>0</v>
      </c>
      <c r="E239" s="77">
        <v>0</v>
      </c>
      <c r="F239" s="27">
        <v>0</v>
      </c>
      <c r="G239" s="67">
        <v>0</v>
      </c>
      <c r="H239" s="26">
        <v>0</v>
      </c>
      <c r="I239" s="26">
        <v>0</v>
      </c>
      <c r="J239" s="26">
        <v>0</v>
      </c>
      <c r="M239" s="28"/>
      <c r="N239" s="29"/>
    </row>
    <row r="240" spans="1:14" ht="12.75">
      <c r="A240" t="s">
        <v>381</v>
      </c>
      <c r="B240" s="25" t="s">
        <v>440</v>
      </c>
      <c r="C240" s="25" t="s">
        <v>441</v>
      </c>
      <c r="D240" s="67" t="s">
        <v>44</v>
      </c>
      <c r="E240" s="78">
        <v>0.053</v>
      </c>
      <c r="F240" s="27">
        <v>0.0678</v>
      </c>
      <c r="G240" s="67" t="s">
        <v>44</v>
      </c>
      <c r="H240" s="30">
        <v>2.2248449999999997</v>
      </c>
      <c r="I240" s="26">
        <v>0.9</v>
      </c>
      <c r="J240" s="26">
        <v>1.442</v>
      </c>
      <c r="M240" s="28"/>
      <c r="N240" s="29"/>
    </row>
    <row r="241" spans="1:14" ht="12.75">
      <c r="A241" t="s">
        <v>381</v>
      </c>
      <c r="B241" s="25" t="s">
        <v>442</v>
      </c>
      <c r="C241" s="25" t="s">
        <v>443</v>
      </c>
      <c r="D241" s="71">
        <v>0</v>
      </c>
      <c r="E241" s="77">
        <v>0</v>
      </c>
      <c r="F241" s="27">
        <v>0</v>
      </c>
      <c r="G241" s="67">
        <v>0</v>
      </c>
      <c r="H241" s="26">
        <v>0</v>
      </c>
      <c r="I241" s="26">
        <v>0</v>
      </c>
      <c r="J241" s="26">
        <v>0</v>
      </c>
      <c r="M241" s="32"/>
      <c r="N241" s="29"/>
    </row>
    <row r="242" spans="1:14" ht="12.75">
      <c r="A242" t="s">
        <v>381</v>
      </c>
      <c r="B242" s="25" t="s">
        <v>444</v>
      </c>
      <c r="C242" s="25" t="s">
        <v>445</v>
      </c>
      <c r="D242" s="67" t="s">
        <v>44</v>
      </c>
      <c r="E242" s="78">
        <v>0.289202</v>
      </c>
      <c r="F242" s="27">
        <v>0.307</v>
      </c>
      <c r="G242" s="68">
        <v>28.1694</v>
      </c>
      <c r="H242" s="30">
        <v>28.181369999999998</v>
      </c>
      <c r="I242" s="26">
        <v>28.153</v>
      </c>
      <c r="J242" s="26">
        <v>30.1307</v>
      </c>
      <c r="M242" s="28"/>
      <c r="N242" s="29"/>
    </row>
    <row r="243" spans="1:14" ht="12.75">
      <c r="A243" t="s">
        <v>381</v>
      </c>
      <c r="B243" s="25" t="s">
        <v>446</v>
      </c>
      <c r="C243" s="25" t="s">
        <v>447</v>
      </c>
      <c r="D243" s="67" t="s">
        <v>44</v>
      </c>
      <c r="E243" s="78">
        <v>0.24</v>
      </c>
      <c r="F243" s="27">
        <v>0.194</v>
      </c>
      <c r="G243" s="68">
        <v>15.108399999999998</v>
      </c>
      <c r="H243" s="30">
        <v>15.11482</v>
      </c>
      <c r="I243" s="26">
        <v>12.2</v>
      </c>
      <c r="J243" s="26">
        <v>13.646</v>
      </c>
      <c r="M243" s="32"/>
      <c r="N243" s="29"/>
    </row>
    <row r="244" spans="1:15" ht="12.75">
      <c r="A244" t="s">
        <v>381</v>
      </c>
      <c r="B244" s="25" t="s">
        <v>448</v>
      </c>
      <c r="C244" s="25" t="s">
        <v>449</v>
      </c>
      <c r="D244" s="67" t="s">
        <v>44</v>
      </c>
      <c r="E244" s="78">
        <v>0.1385</v>
      </c>
      <c r="F244" s="27">
        <v>0.1032</v>
      </c>
      <c r="G244" s="67" t="s">
        <v>44</v>
      </c>
      <c r="H244" s="30">
        <v>3.67276</v>
      </c>
      <c r="I244" s="26">
        <v>3.96</v>
      </c>
      <c r="J244" s="26">
        <v>1.9785</v>
      </c>
      <c r="M244" s="31"/>
      <c r="N244" s="29"/>
      <c r="O244" s="33"/>
    </row>
    <row r="245" spans="1:15" ht="12.75">
      <c r="A245" t="s">
        <v>381</v>
      </c>
      <c r="B245" s="25" t="s">
        <v>450</v>
      </c>
      <c r="C245" s="25" t="s">
        <v>451</v>
      </c>
      <c r="D245" s="71">
        <v>0</v>
      </c>
      <c r="E245" s="77">
        <v>0</v>
      </c>
      <c r="F245" s="27">
        <v>0</v>
      </c>
      <c r="G245" s="67">
        <v>0</v>
      </c>
      <c r="H245" s="26">
        <v>0</v>
      </c>
      <c r="I245" s="26">
        <v>0</v>
      </c>
      <c r="J245" s="26">
        <v>0</v>
      </c>
      <c r="M245" s="28"/>
      <c r="N245" s="29"/>
      <c r="O245" s="33"/>
    </row>
    <row r="246" spans="1:14" ht="12.75">
      <c r="A246" t="s">
        <v>381</v>
      </c>
      <c r="B246" s="25" t="s">
        <v>452</v>
      </c>
      <c r="C246" s="25" t="s">
        <v>453</v>
      </c>
      <c r="D246" s="71">
        <v>0</v>
      </c>
      <c r="E246" s="77">
        <v>0</v>
      </c>
      <c r="F246" s="27">
        <v>0</v>
      </c>
      <c r="G246" s="67">
        <v>0</v>
      </c>
      <c r="H246" s="26">
        <v>0</v>
      </c>
      <c r="I246" s="26">
        <v>0</v>
      </c>
      <c r="J246" s="26">
        <v>0</v>
      </c>
      <c r="M246" s="31"/>
      <c r="N246" s="29"/>
    </row>
    <row r="247" spans="1:10" ht="12.75">
      <c r="A247" t="s">
        <v>381</v>
      </c>
      <c r="B247" s="25" t="s">
        <v>454</v>
      </c>
      <c r="C247" s="25" t="s">
        <v>455</v>
      </c>
      <c r="D247" s="71">
        <v>0</v>
      </c>
      <c r="E247" s="77">
        <v>0</v>
      </c>
      <c r="F247" s="27">
        <v>0</v>
      </c>
      <c r="G247" s="67">
        <v>0</v>
      </c>
      <c r="H247" s="26">
        <v>0</v>
      </c>
      <c r="I247" s="26">
        <v>0</v>
      </c>
      <c r="J247" s="26">
        <v>0</v>
      </c>
    </row>
    <row r="248" spans="1:10" ht="12.75">
      <c r="A248" t="s">
        <v>381</v>
      </c>
      <c r="B248" s="25" t="s">
        <v>456</v>
      </c>
      <c r="C248" s="25" t="s">
        <v>457</v>
      </c>
      <c r="D248" s="71">
        <v>0</v>
      </c>
      <c r="E248" s="77">
        <v>0</v>
      </c>
      <c r="F248" s="27">
        <v>0</v>
      </c>
      <c r="G248" s="67">
        <v>0</v>
      </c>
      <c r="H248" s="26">
        <v>0</v>
      </c>
      <c r="I248" s="26">
        <v>0</v>
      </c>
      <c r="J248" s="26">
        <v>0</v>
      </c>
    </row>
    <row r="249" spans="1:10" ht="12.75">
      <c r="A249" t="s">
        <v>381</v>
      </c>
      <c r="B249" s="25" t="s">
        <v>458</v>
      </c>
      <c r="C249" s="25" t="s">
        <v>459</v>
      </c>
      <c r="D249" s="67" t="s">
        <v>44</v>
      </c>
      <c r="E249" s="78">
        <v>0.00238</v>
      </c>
      <c r="F249" s="27" t="s">
        <v>44</v>
      </c>
      <c r="G249" s="67" t="s">
        <v>44</v>
      </c>
      <c r="H249" s="30">
        <v>2.577995</v>
      </c>
      <c r="I249" s="26">
        <v>0.297</v>
      </c>
      <c r="J249" s="26" t="s">
        <v>44</v>
      </c>
    </row>
    <row r="250" spans="1:10" ht="12.75">
      <c r="A250" t="s">
        <v>381</v>
      </c>
      <c r="B250" s="25" t="s">
        <v>460</v>
      </c>
      <c r="C250" s="25" t="s">
        <v>461</v>
      </c>
      <c r="D250" s="68">
        <v>0.5</v>
      </c>
      <c r="E250" s="78">
        <v>0.291</v>
      </c>
      <c r="F250" s="27">
        <v>0.5273</v>
      </c>
      <c r="G250" s="68">
        <v>15.108399999999998</v>
      </c>
      <c r="H250" s="30">
        <v>15.11482</v>
      </c>
      <c r="I250" s="26">
        <v>14.754</v>
      </c>
      <c r="J250" s="26">
        <v>12.5078</v>
      </c>
    </row>
    <row r="251" spans="1:10" ht="12.75">
      <c r="A251" t="s">
        <v>381</v>
      </c>
      <c r="B251" s="25" t="s">
        <v>462</v>
      </c>
      <c r="C251" s="25" t="s">
        <v>463</v>
      </c>
      <c r="D251" s="71">
        <v>0</v>
      </c>
      <c r="E251" s="77">
        <v>0</v>
      </c>
      <c r="F251" s="27">
        <v>0</v>
      </c>
      <c r="G251" s="67">
        <v>0</v>
      </c>
      <c r="H251" s="26">
        <v>0</v>
      </c>
      <c r="I251" s="26">
        <v>0</v>
      </c>
      <c r="J251" s="26">
        <v>0</v>
      </c>
    </row>
    <row r="252" spans="1:10" ht="12.75">
      <c r="A252" t="s">
        <v>381</v>
      </c>
      <c r="B252" s="25" t="s">
        <v>464</v>
      </c>
      <c r="C252" s="25" t="s">
        <v>465</v>
      </c>
      <c r="D252" s="71">
        <v>0</v>
      </c>
      <c r="E252" s="77">
        <v>0</v>
      </c>
      <c r="F252" s="27">
        <v>0</v>
      </c>
      <c r="G252" s="67">
        <v>0</v>
      </c>
      <c r="H252" s="26">
        <v>0</v>
      </c>
      <c r="I252" s="26">
        <v>0</v>
      </c>
      <c r="J252" s="26">
        <v>0</v>
      </c>
    </row>
    <row r="253" spans="1:10" ht="12.75">
      <c r="A253" t="s">
        <v>381</v>
      </c>
      <c r="B253" s="25" t="s">
        <v>466</v>
      </c>
      <c r="C253" s="25" t="s">
        <v>467</v>
      </c>
      <c r="D253" s="71">
        <v>0</v>
      </c>
      <c r="E253" s="77">
        <v>0</v>
      </c>
      <c r="F253" s="27">
        <v>0</v>
      </c>
      <c r="G253" s="67">
        <v>0</v>
      </c>
      <c r="H253" s="26">
        <v>0</v>
      </c>
      <c r="I253" s="26">
        <v>0</v>
      </c>
      <c r="J253" s="26">
        <v>0</v>
      </c>
    </row>
    <row r="254" spans="1:10" ht="12.75">
      <c r="A254" t="s">
        <v>381</v>
      </c>
      <c r="B254" s="25" t="s">
        <v>468</v>
      </c>
      <c r="C254" s="25" t="s">
        <v>469</v>
      </c>
      <c r="D254" s="68">
        <v>2.96</v>
      </c>
      <c r="E254" s="78">
        <v>0.6</v>
      </c>
      <c r="F254" s="27">
        <v>1.35</v>
      </c>
      <c r="G254" s="68">
        <v>8.295499999999999</v>
      </c>
      <c r="H254" s="30">
        <v>8.299025</v>
      </c>
      <c r="I254" s="26">
        <v>6.8</v>
      </c>
      <c r="J254" s="26">
        <v>7.2</v>
      </c>
    </row>
    <row r="255" spans="1:10" ht="12.75">
      <c r="A255" t="s">
        <v>381</v>
      </c>
      <c r="B255" s="25" t="s">
        <v>470</v>
      </c>
      <c r="C255" s="25" t="s">
        <v>471</v>
      </c>
      <c r="D255" s="71">
        <v>0</v>
      </c>
      <c r="E255" s="77">
        <v>0</v>
      </c>
      <c r="F255" s="27">
        <v>0</v>
      </c>
      <c r="G255" s="67">
        <v>0</v>
      </c>
      <c r="H255" s="26">
        <v>0</v>
      </c>
      <c r="I255" s="26">
        <v>0</v>
      </c>
      <c r="J255" s="26">
        <v>0</v>
      </c>
    </row>
    <row r="256" spans="1:10" ht="12.75">
      <c r="A256" s="18"/>
      <c r="B256" s="25" t="s">
        <v>123</v>
      </c>
      <c r="C256" s="25"/>
      <c r="D256" s="68">
        <v>0.8881241812</v>
      </c>
      <c r="E256" s="77" t="s">
        <v>124</v>
      </c>
      <c r="F256" s="27">
        <v>0.1202</v>
      </c>
      <c r="G256" s="68">
        <v>13.378699999999998</v>
      </c>
      <c r="H256" s="26">
        <v>0</v>
      </c>
      <c r="I256" s="26" t="s">
        <v>124</v>
      </c>
      <c r="J256" s="26">
        <v>12.257</v>
      </c>
    </row>
    <row r="257" spans="1:11" ht="12.75">
      <c r="A257" s="18"/>
      <c r="B257" s="20" t="s">
        <v>381</v>
      </c>
      <c r="C257" s="20" t="s">
        <v>472</v>
      </c>
      <c r="D257" s="70">
        <f aca="true" t="shared" si="6" ref="D257:J257">SUM(D211:D256)</f>
        <v>41.100165061199995</v>
      </c>
      <c r="E257" s="70">
        <f t="shared" si="6"/>
        <v>35.936422</v>
      </c>
      <c r="F257" s="35">
        <f t="shared" si="6"/>
        <v>36.2437</v>
      </c>
      <c r="G257" s="70">
        <f t="shared" si="6"/>
        <v>501.51663099999996</v>
      </c>
      <c r="H257" s="35">
        <f t="shared" si="6"/>
        <v>504.79260999999997</v>
      </c>
      <c r="I257" s="35">
        <f t="shared" si="6"/>
        <v>391.64500000000004</v>
      </c>
      <c r="J257" s="35">
        <f t="shared" si="6"/>
        <v>424.74460000000005</v>
      </c>
      <c r="K257" s="36"/>
    </row>
    <row r="258" spans="1:11" ht="12.75">
      <c r="A258" s="18"/>
      <c r="B258" s="20"/>
      <c r="C258" s="20"/>
      <c r="D258" s="70"/>
      <c r="E258" s="80"/>
      <c r="F258" s="35"/>
      <c r="G258" s="26"/>
      <c r="H258" s="26"/>
      <c r="I258" s="35"/>
      <c r="J258" s="35"/>
      <c r="K258" s="36"/>
    </row>
    <row r="259" spans="2:10" ht="12.75">
      <c r="B259" s="20" t="s">
        <v>473</v>
      </c>
      <c r="C259" s="20" t="s">
        <v>474</v>
      </c>
      <c r="D259" s="70">
        <f aca="true" t="shared" si="7" ref="D259:J259">+D24+D72+D105+D133+D150+D209+D257</f>
        <v>1188.5047414498</v>
      </c>
      <c r="E259" s="70">
        <f t="shared" si="7"/>
        <v>1292.549534</v>
      </c>
      <c r="F259" s="35">
        <f t="shared" si="7"/>
        <v>1081.8129999999999</v>
      </c>
      <c r="G259" s="35">
        <f t="shared" si="7"/>
        <v>6343.031967700001</v>
      </c>
      <c r="H259" s="35">
        <f t="shared" si="7"/>
        <v>6362.0435</v>
      </c>
      <c r="I259" s="35">
        <f t="shared" si="7"/>
        <v>6112.144</v>
      </c>
      <c r="J259" s="35">
        <f t="shared" si="7"/>
        <v>6997.7674</v>
      </c>
    </row>
    <row r="260" spans="2:10" ht="12.75">
      <c r="B260" s="25"/>
      <c r="C260" s="25"/>
      <c r="D260" s="45"/>
      <c r="E260" s="37"/>
      <c r="F260" s="47"/>
      <c r="G260" s="48"/>
      <c r="H260" s="48"/>
      <c r="I260" s="46"/>
      <c r="J260" s="47"/>
    </row>
    <row r="261" spans="2:10" ht="12.75">
      <c r="B261" s="25"/>
      <c r="C261" s="25"/>
      <c r="D261" s="45"/>
      <c r="E261" s="46"/>
      <c r="F261" s="47"/>
      <c r="G261" s="48"/>
      <c r="H261" s="37"/>
      <c r="I261" s="46"/>
      <c r="J261" s="47"/>
    </row>
    <row r="262" spans="2:10" ht="13.5">
      <c r="B262" s="49" t="s">
        <v>475</v>
      </c>
      <c r="C262" s="25"/>
      <c r="D262" s="46"/>
      <c r="E262" s="48"/>
      <c r="F262" s="48"/>
      <c r="G262" s="48"/>
      <c r="H262" s="48"/>
      <c r="I262" s="48"/>
      <c r="J262" s="48"/>
    </row>
    <row r="263" spans="2:10" ht="12.75">
      <c r="B263" s="25" t="s">
        <v>476</v>
      </c>
      <c r="C263" s="25"/>
      <c r="D263" s="46"/>
      <c r="E263" s="48"/>
      <c r="F263" s="48"/>
      <c r="G263" s="48"/>
      <c r="H263" s="48"/>
      <c r="I263" s="48"/>
      <c r="J263" s="48"/>
    </row>
    <row r="264" spans="2:10" ht="13.5">
      <c r="B264" s="49" t="s">
        <v>487</v>
      </c>
      <c r="C264" s="50"/>
      <c r="E264" s="51"/>
      <c r="F264" s="51"/>
      <c r="G264" s="37"/>
      <c r="H264" s="51"/>
      <c r="I264" s="51"/>
      <c r="J264" s="51"/>
    </row>
    <row r="265" spans="2:10" ht="12.75">
      <c r="B265" s="25" t="s">
        <v>477</v>
      </c>
      <c r="C265" s="50"/>
      <c r="E265" s="51"/>
      <c r="F265" s="51"/>
      <c r="G265" s="37"/>
      <c r="H265" s="51"/>
      <c r="I265" s="51"/>
      <c r="J265" s="51"/>
    </row>
    <row r="266" spans="2:10" ht="12.75">
      <c r="B266" s="25" t="s">
        <v>494</v>
      </c>
      <c r="C266" s="50"/>
      <c r="E266" s="51"/>
      <c r="F266" s="51"/>
      <c r="G266" s="37"/>
      <c r="H266" s="51"/>
      <c r="I266" s="51"/>
      <c r="J266" s="51"/>
    </row>
    <row r="267" spans="2:10" ht="12.75">
      <c r="B267" s="25" t="s">
        <v>495</v>
      </c>
      <c r="C267" s="50"/>
      <c r="E267" s="52"/>
      <c r="F267" s="52"/>
      <c r="G267" s="48"/>
      <c r="H267" s="52"/>
      <c r="I267" s="52"/>
      <c r="J267" s="52"/>
    </row>
    <row r="268" spans="2:10" ht="12.75">
      <c r="B268" s="25" t="s">
        <v>478</v>
      </c>
      <c r="C268" s="50"/>
      <c r="E268" s="52"/>
      <c r="F268" s="52"/>
      <c r="G268" s="48"/>
      <c r="H268" s="52"/>
      <c r="I268" s="52"/>
      <c r="J268" s="52"/>
    </row>
    <row r="269" spans="2:10" ht="12.75">
      <c r="B269" s="25" t="s">
        <v>479</v>
      </c>
      <c r="C269" s="50"/>
      <c r="E269" s="52"/>
      <c r="F269" s="52"/>
      <c r="G269" s="52"/>
      <c r="H269" s="52"/>
      <c r="I269" s="52"/>
      <c r="J269" s="52"/>
    </row>
    <row r="270" spans="2:10" ht="12.75">
      <c r="B270" s="25" t="s">
        <v>480</v>
      </c>
      <c r="C270" s="50"/>
      <c r="E270" s="52"/>
      <c r="F270" s="52"/>
      <c r="G270" s="52"/>
      <c r="H270" s="52"/>
      <c r="I270" s="52"/>
      <c r="J270" s="52"/>
    </row>
    <row r="271" spans="2:10" ht="12.75">
      <c r="B271" s="25" t="s">
        <v>481</v>
      </c>
      <c r="C271" s="50"/>
      <c r="E271" s="52"/>
      <c r="F271" s="52"/>
      <c r="G271" s="52"/>
      <c r="H271" s="52"/>
      <c r="I271" s="52"/>
      <c r="J271" s="52"/>
    </row>
    <row r="272" spans="2:10" ht="12.75">
      <c r="B272" s="25" t="s">
        <v>482</v>
      </c>
      <c r="C272" s="50"/>
      <c r="E272" s="52"/>
      <c r="F272" s="52"/>
      <c r="G272" s="52"/>
      <c r="H272" s="52"/>
      <c r="I272" s="52"/>
      <c r="J272" s="52"/>
    </row>
    <row r="273" spans="2:10" ht="12.75">
      <c r="B273" s="25" t="s">
        <v>483</v>
      </c>
      <c r="C273" s="50"/>
      <c r="E273" s="52"/>
      <c r="F273" s="52"/>
      <c r="G273" s="52"/>
      <c r="H273" s="52"/>
      <c r="I273" s="52"/>
      <c r="J273" s="52"/>
    </row>
    <row r="274" spans="2:10" ht="12.75" customHeight="1">
      <c r="B274" s="49" t="s">
        <v>496</v>
      </c>
      <c r="C274" s="50"/>
      <c r="E274" s="52"/>
      <c r="F274" s="52"/>
      <c r="G274" s="52"/>
      <c r="H274" s="52"/>
      <c r="I274" s="52"/>
      <c r="J274" s="52"/>
    </row>
    <row r="275" spans="2:10" ht="12.75" customHeight="1">
      <c r="B275" s="25" t="s">
        <v>497</v>
      </c>
      <c r="C275" s="50"/>
      <c r="E275" s="52"/>
      <c r="F275" s="52"/>
      <c r="G275" s="52"/>
      <c r="H275" s="52"/>
      <c r="I275" s="52"/>
      <c r="J275" s="52"/>
    </row>
    <row r="276" spans="2:10" ht="12.75" customHeight="1">
      <c r="B276" s="53" t="s">
        <v>498</v>
      </c>
      <c r="C276" s="50"/>
      <c r="E276" s="52"/>
      <c r="F276" s="52"/>
      <c r="G276" s="52"/>
      <c r="H276" s="52"/>
      <c r="I276" s="52"/>
      <c r="J276" s="52"/>
    </row>
    <row r="277" spans="2:10" ht="12.75">
      <c r="B277" s="50" t="s">
        <v>499</v>
      </c>
      <c r="C277" s="50"/>
      <c r="E277" s="52"/>
      <c r="F277" s="52"/>
      <c r="G277" s="52"/>
      <c r="H277" s="52"/>
      <c r="I277" s="52"/>
      <c r="J277" s="52"/>
    </row>
    <row r="278" spans="2:10" ht="13.5">
      <c r="B278" s="49" t="s">
        <v>492</v>
      </c>
      <c r="C278" s="25"/>
      <c r="D278" s="25"/>
      <c r="E278" s="48"/>
      <c r="F278" s="48"/>
      <c r="G278" s="52"/>
      <c r="H278" s="52"/>
      <c r="I278" s="52"/>
      <c r="J278" s="52"/>
    </row>
    <row r="279" spans="2:10" ht="12.75">
      <c r="B279" s="25" t="s">
        <v>500</v>
      </c>
      <c r="C279" s="25"/>
      <c r="D279" s="25"/>
      <c r="E279" s="48"/>
      <c r="F279" s="48"/>
      <c r="G279" s="52"/>
      <c r="H279" s="52"/>
      <c r="I279" s="52"/>
      <c r="J279" s="52"/>
    </row>
    <row r="280" spans="2:10" ht="12.75">
      <c r="B280" s="53" t="s">
        <v>501</v>
      </c>
      <c r="C280" s="25"/>
      <c r="D280" s="25"/>
      <c r="E280" s="48"/>
      <c r="F280" s="48"/>
      <c r="G280" s="52"/>
      <c r="H280" s="52"/>
      <c r="I280" s="52"/>
      <c r="J280" s="52"/>
    </row>
    <row r="281" spans="2:10" ht="12.75">
      <c r="B281" s="25" t="s">
        <v>485</v>
      </c>
      <c r="C281" s="25"/>
      <c r="D281" s="25"/>
      <c r="E281" s="48"/>
      <c r="F281" s="48"/>
      <c r="G281" s="52"/>
      <c r="H281" s="52"/>
      <c r="I281" s="52"/>
      <c r="J281" s="52"/>
    </row>
    <row r="282" spans="2:10" ht="13.5">
      <c r="B282" s="49" t="s">
        <v>486</v>
      </c>
      <c r="C282" s="25"/>
      <c r="D282" s="25"/>
      <c r="E282" s="48"/>
      <c r="F282" s="48"/>
      <c r="G282" s="52"/>
      <c r="H282" s="52"/>
      <c r="I282" s="52"/>
      <c r="J282" s="52"/>
    </row>
    <row r="283" spans="2:10" ht="12.75">
      <c r="B283" s="53" t="s">
        <v>491</v>
      </c>
      <c r="C283" s="25"/>
      <c r="D283" s="25"/>
      <c r="E283" s="48"/>
      <c r="F283" s="48"/>
      <c r="G283" s="52"/>
      <c r="H283" s="52"/>
      <c r="I283" s="52"/>
      <c r="J283" s="52"/>
    </row>
    <row r="284" spans="2:10" ht="12.75">
      <c r="B284" s="25" t="s">
        <v>502</v>
      </c>
      <c r="C284" s="25"/>
      <c r="D284" s="25"/>
      <c r="E284" s="48"/>
      <c r="F284" s="48"/>
      <c r="G284" s="52"/>
      <c r="H284" s="52"/>
      <c r="I284" s="52"/>
      <c r="J284" s="52"/>
    </row>
    <row r="285" spans="2:10" ht="12.75">
      <c r="B285" s="53" t="s">
        <v>503</v>
      </c>
      <c r="C285" s="25"/>
      <c r="D285" s="25"/>
      <c r="E285" s="48"/>
      <c r="F285" s="48"/>
      <c r="G285" s="52"/>
      <c r="H285" s="52"/>
      <c r="I285" s="52"/>
      <c r="J285" s="52"/>
    </row>
    <row r="286" spans="2:10" s="56" customFormat="1" ht="13.5">
      <c r="B286" s="49" t="s">
        <v>484</v>
      </c>
      <c r="C286" s="25"/>
      <c r="D286" s="25"/>
      <c r="E286" s="48"/>
      <c r="F286" s="52"/>
      <c r="G286" s="52"/>
      <c r="H286" s="52"/>
      <c r="I286" s="52"/>
      <c r="J286" s="52"/>
    </row>
    <row r="287" spans="3:10" s="56" customFormat="1" ht="12.75">
      <c r="C287" s="50"/>
      <c r="D287" s="50"/>
      <c r="E287" s="52"/>
      <c r="F287" s="52"/>
      <c r="G287" s="52"/>
      <c r="H287" s="52"/>
      <c r="I287" s="52"/>
      <c r="J287" s="52"/>
    </row>
    <row r="288" spans="3:10" s="56" customFormat="1" ht="12.75">
      <c r="C288" s="50"/>
      <c r="D288" s="50"/>
      <c r="E288" s="52"/>
      <c r="F288" s="52"/>
      <c r="G288" s="52"/>
      <c r="H288" s="52"/>
      <c r="I288" s="52"/>
      <c r="J288" s="52"/>
    </row>
    <row r="289" spans="3:10" s="56" customFormat="1" ht="12.75">
      <c r="C289" s="50"/>
      <c r="D289" s="50"/>
      <c r="E289" s="52"/>
      <c r="F289" s="52"/>
      <c r="G289" s="52"/>
      <c r="H289" s="52"/>
      <c r="I289" s="52"/>
      <c r="J289" s="52"/>
    </row>
    <row r="290" spans="3:10" s="56" customFormat="1" ht="12.75">
      <c r="C290" s="50"/>
      <c r="D290" s="50"/>
      <c r="E290" s="52"/>
      <c r="F290" s="52"/>
      <c r="G290" s="52"/>
      <c r="H290" s="52"/>
      <c r="I290" s="52"/>
      <c r="J290" s="52"/>
    </row>
    <row r="291" spans="2:10" ht="14.25">
      <c r="B291" s="54"/>
      <c r="C291" s="50"/>
      <c r="D291" s="50"/>
      <c r="E291" s="52"/>
      <c r="F291" s="52"/>
      <c r="G291" s="52"/>
      <c r="H291" s="52"/>
      <c r="I291" s="52"/>
      <c r="J291" s="52"/>
    </row>
    <row r="292" spans="2:10" ht="14.25">
      <c r="B292" s="54"/>
      <c r="C292" s="57"/>
      <c r="D292" s="57"/>
      <c r="E292" s="84"/>
      <c r="F292" s="57"/>
      <c r="G292" s="52"/>
      <c r="H292" s="52"/>
      <c r="I292" s="52"/>
      <c r="J292" s="52"/>
    </row>
    <row r="293" spans="2:10" ht="14.25">
      <c r="B293" s="54"/>
      <c r="C293" s="57"/>
      <c r="D293" s="57"/>
      <c r="E293" s="84"/>
      <c r="F293" s="57"/>
      <c r="G293" s="52"/>
      <c r="H293" s="52"/>
      <c r="I293" s="52"/>
      <c r="J293" s="52"/>
    </row>
    <row r="294" spans="3:10" ht="12.75">
      <c r="C294" s="57"/>
      <c r="D294" s="57"/>
      <c r="E294" s="84"/>
      <c r="F294" s="57"/>
      <c r="G294" s="52"/>
      <c r="H294" s="52"/>
      <c r="I294" s="52"/>
      <c r="J294" s="52"/>
    </row>
    <row r="295" spans="2:10" ht="12.75">
      <c r="B295" s="55"/>
      <c r="C295" s="57"/>
      <c r="D295" s="57"/>
      <c r="E295" s="84"/>
      <c r="F295" s="57"/>
      <c r="G295" s="52"/>
      <c r="H295" s="52"/>
      <c r="I295" s="52"/>
      <c r="J295" s="52"/>
    </row>
    <row r="296" spans="2:10" ht="14.25">
      <c r="B296" s="54"/>
      <c r="C296" s="57"/>
      <c r="D296" s="57"/>
      <c r="E296" s="84"/>
      <c r="F296" s="57"/>
      <c r="G296" s="52"/>
      <c r="H296" s="52"/>
      <c r="I296" s="52"/>
      <c r="J296" s="52"/>
    </row>
    <row r="297" spans="2:10" ht="12.75">
      <c r="B297" s="55"/>
      <c r="C297" s="57"/>
      <c r="D297" s="57"/>
      <c r="E297" s="57"/>
      <c r="F297" s="57"/>
      <c r="G297" s="52"/>
      <c r="H297" s="52"/>
      <c r="I297" s="52"/>
      <c r="J297" s="52"/>
    </row>
    <row r="298" spans="3:10" ht="12.75">
      <c r="C298" s="50"/>
      <c r="D298" s="50"/>
      <c r="E298" s="52"/>
      <c r="F298" s="52"/>
      <c r="G298" s="52"/>
      <c r="H298" s="52"/>
      <c r="I298" s="52"/>
      <c r="J298" s="52"/>
    </row>
    <row r="299" spans="5:10" ht="12.75">
      <c r="E299" s="58"/>
      <c r="F299" s="58"/>
      <c r="G299" s="58"/>
      <c r="H299" s="58"/>
      <c r="I299" s="58"/>
      <c r="J299" s="58"/>
    </row>
    <row r="302" ht="12.75">
      <c r="B302" s="59"/>
    </row>
    <row r="303" ht="12.75">
      <c r="B303" s="60"/>
    </row>
    <row r="304" ht="12.75">
      <c r="B304" s="60"/>
    </row>
    <row r="305" ht="12.75">
      <c r="B305" s="60"/>
    </row>
    <row r="306" ht="12.75">
      <c r="B306" s="60"/>
    </row>
    <row r="307" ht="12.75">
      <c r="B307" s="61"/>
    </row>
    <row r="308" ht="12.75">
      <c r="B308" s="61"/>
    </row>
    <row r="309" ht="12.75">
      <c r="B309" s="61"/>
    </row>
    <row r="310" ht="12.75">
      <c r="B310" s="61"/>
    </row>
    <row r="311" ht="12.75">
      <c r="B311" s="61"/>
    </row>
    <row r="312" ht="12.75">
      <c r="B312" s="60"/>
    </row>
    <row r="314" ht="12.75">
      <c r="B314" s="59"/>
    </row>
    <row r="315" ht="12.75">
      <c r="B315" s="60"/>
    </row>
    <row r="316" ht="12.75">
      <c r="B316" s="60"/>
    </row>
    <row r="317" ht="12.75">
      <c r="B317" s="60"/>
    </row>
    <row r="318" ht="12.75">
      <c r="B318" s="60"/>
    </row>
    <row r="319" ht="12.75">
      <c r="B319" s="62"/>
    </row>
    <row r="320" ht="12.75">
      <c r="B320" s="62"/>
    </row>
    <row r="321" spans="2:5" ht="12.75">
      <c r="B321" s="61"/>
      <c r="E321" s="63"/>
    </row>
    <row r="322" ht="12.75">
      <c r="B322" s="64"/>
    </row>
    <row r="324" ht="12.75">
      <c r="B324" s="65"/>
    </row>
    <row r="328" ht="14.25">
      <c r="B328" s="66"/>
    </row>
    <row r="329" ht="14.25">
      <c r="B329" s="66"/>
    </row>
    <row r="330" ht="14.25">
      <c r="B330" s="66"/>
    </row>
  </sheetData>
  <hyperlinks>
    <hyperlink ref="B6" r:id="rId1" display="Table Notes and Sources"/>
    <hyperlink ref="B8" r:id="rId2" display="(Important Note on Sources of Foreign Reserve Estimates)"/>
  </hyperlinks>
  <printOptions gridLines="1"/>
  <pageMargins left="0.27" right="0.28" top="0.75" bottom="0.5" header="0.3" footer="0.24"/>
  <pageSetup horizontalDpi="600" verticalDpi="600" orientation="landscape" r:id="rId3"/>
  <headerFooter alignWithMargins="0">
    <oddHeader>&amp;C&amp;"Arial,Bold"World Proved Reserves of Oil and Natural Gas, Most Recent Estimates</oddHeader>
    <oddFooter>&amp;LURL: http://www.eia.doe.gov/emeu/international/reserves.xls&amp;RPage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Robert Allison</cp:lastModifiedBy>
  <cp:lastPrinted>2006-01-18T18:25:05Z</cp:lastPrinted>
  <dcterms:created xsi:type="dcterms:W3CDTF">2005-02-02T17:24:37Z</dcterms:created>
  <dcterms:modified xsi:type="dcterms:W3CDTF">2006-04-19T15:21:56Z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851614951</vt:i4>
  </property>
  <property fmtid="{D5CDD505-2E9C-101B-9397-08002B2CF9AE}" pid="3" name="_EmailSubject">
    <vt:lpwstr>OGJ Reserves Data</vt:lpwstr>
  </property>
  <property fmtid="{D5CDD505-2E9C-101B-9397-08002B2CF9AE}" pid="4" name="_AuthorEmail">
    <vt:lpwstr>Michael.Grillot@eia.doe.gov</vt:lpwstr>
  </property>
  <property fmtid="{D5CDD505-2E9C-101B-9397-08002B2CF9AE}" pid="5" name="_AuthorEmailDisplayName">
    <vt:lpwstr>Grillot, Michael</vt:lpwstr>
  </property>
  <property fmtid="{D5CDD505-2E9C-101B-9397-08002B2CF9AE}" pid="6" name="_PreviousAdHocReviewCycleID">
    <vt:i4>1030458839</vt:i4>
  </property>
  <property fmtid="{D5CDD505-2E9C-101B-9397-08002B2CF9AE}" pid="7" name="_ReviewingToolsShownOnce">
    <vt:lpwstr/>
  </property>
</Properties>
</file>